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707" activeTab="3"/>
  </bookViews>
  <sheets>
    <sheet name="Kundenliste Artikel 1-25" sheetId="1" r:id="rId1"/>
    <sheet name="Kundenliste Artikel 26-50" sheetId="2" r:id="rId2"/>
    <sheet name="Etiketten 1-25" sheetId="3" r:id="rId3"/>
    <sheet name="Etiketten 26-50" sheetId="4" r:id="rId4"/>
  </sheets>
  <definedNames>
    <definedName name="_xlnm.Print_Area" localSheetId="2">'Etiketten 1-25'!$A$1:$E$38</definedName>
    <definedName name="_xlnm.Print_Area" localSheetId="3">'Etiketten 26-50'!$A$1:$E$38</definedName>
    <definedName name="_xlnm.Print_Area" localSheetId="0">'Kundenliste Artikel 1-25'!$A$1:$D$35</definedName>
    <definedName name="_xlnm.Print_Area" localSheetId="1">'Kundenliste Artikel 26-50'!$A$1:$D$28</definedName>
    <definedName name="Excel_BuiltIn_Print_Area_2_1">'Kundenliste Artikel 26-50'!$A$1:$E$30</definedName>
  </definedNames>
  <calcPr fullCalcOnLoad="1"/>
</workbook>
</file>

<file path=xl/sharedStrings.xml><?xml version="1.0" encoding="utf-8"?>
<sst xmlns="http://schemas.openxmlformats.org/spreadsheetml/2006/main" count="121" uniqueCount="18">
  <si>
    <t>Ihre persönliche
Kundennummer:</t>
  </si>
  <si>
    <t>Name:</t>
  </si>
  <si>
    <t>Ort:</t>
  </si>
  <si>
    <t>Straße:</t>
  </si>
  <si>
    <t>Tel.:</t>
  </si>
  <si>
    <t xml:space="preserve">Max.50 Artikel Kd.Nr./fortl.Nr. </t>
  </si>
  <si>
    <t>Artikelbezeichnung:</t>
  </si>
  <si>
    <t>Größe:</t>
  </si>
  <si>
    <t>Preis:</t>
  </si>
  <si>
    <t xml:space="preserve">Kundennummer: </t>
  </si>
  <si>
    <t xml:space="preserve">Kunden Nr.   / Fortlauf.Nr. </t>
  </si>
  <si>
    <t xml:space="preserve">Preis: </t>
  </si>
  <si>
    <t>Beim Ausfüllen der gelb hinterlegten Felder werden die Etiketten automatisch erstellt. Diese finden Sie in den bereits geöffneten Tabellen (siehe unten stehende Reiter).</t>
  </si>
  <si>
    <t>_____€ bezahlt</t>
  </si>
  <si>
    <t xml:space="preserve">     nicht bezahlt</t>
  </si>
  <si>
    <t>Kundennummer:</t>
  </si>
  <si>
    <t>Gesamtsumme:</t>
  </si>
  <si>
    <t>Team Sternschnuppe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</si>
</sst>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[$EUR];\-#,##0.00\ [$EUR]"/>
    <numFmt numFmtId="165" formatCode="[$-407]dddd\,\ d\.\ mmmm\ yyyy"/>
  </numFmts>
  <fonts count="4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20"/>
      <name val="Comic Sans MS"/>
      <family val="4"/>
    </font>
    <font>
      <sz val="12"/>
      <name val="Comic Sans MS"/>
      <family val="4"/>
    </font>
    <font>
      <sz val="16"/>
      <name val="Comic Sans MS"/>
      <family val="4"/>
    </font>
    <font>
      <b/>
      <sz val="16"/>
      <color indexed="8"/>
      <name val="Comic Sans MS"/>
      <family val="4"/>
    </font>
    <font>
      <sz val="14"/>
      <name val="Comic Sans MS"/>
      <family val="4"/>
    </font>
    <font>
      <b/>
      <sz val="14"/>
      <color indexed="8"/>
      <name val="Comic Sans MS"/>
      <family val="4"/>
    </font>
    <font>
      <sz val="14"/>
      <color indexed="8"/>
      <name val="Comic Sans MS"/>
      <family val="4"/>
    </font>
    <font>
      <b/>
      <sz val="16"/>
      <name val="Comic Sans MS"/>
      <family val="4"/>
    </font>
    <font>
      <b/>
      <sz val="14"/>
      <name val="Comic Sans MS"/>
      <family val="4"/>
    </font>
    <font>
      <b/>
      <sz val="9"/>
      <name val="Comic Sans MS"/>
      <family val="4"/>
    </font>
    <font>
      <sz val="13"/>
      <name val="Comic Sans MS"/>
      <family val="4"/>
    </font>
    <font>
      <sz val="10"/>
      <color indexed="12"/>
      <name val="Arial"/>
      <family val="2"/>
    </font>
    <font>
      <b/>
      <sz val="10"/>
      <name val="Comic Sans MS"/>
      <family val="4"/>
    </font>
    <font>
      <b/>
      <sz val="12"/>
      <name val="Comic Sans MS"/>
      <family val="4"/>
    </font>
    <font>
      <b/>
      <sz val="12"/>
      <name val="Arial"/>
      <family val="2"/>
    </font>
    <font>
      <b/>
      <sz val="9"/>
      <name val="Arial"/>
      <family val="2"/>
    </font>
    <font>
      <b/>
      <sz val="20"/>
      <name val="Arial"/>
      <family val="2"/>
    </font>
    <font>
      <sz val="16"/>
      <name val="Arial"/>
      <family val="2"/>
    </font>
    <font>
      <sz val="16"/>
      <color indexed="8"/>
      <name val="Calibri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24"/>
      <name val="Arial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3" fillId="38" borderId="1" applyNumberFormat="0" applyAlignment="0" applyProtection="0"/>
    <xf numFmtId="0" fontId="4" fillId="38" borderId="2" applyNumberFormat="0" applyAlignment="0" applyProtection="0"/>
    <xf numFmtId="41" fontId="0" fillId="0" borderId="0" applyFill="0" applyBorder="0" applyAlignment="0" applyProtection="0"/>
    <xf numFmtId="0" fontId="5" fillId="13" borderId="2" applyNumberFormat="0" applyAlignment="0" applyProtection="0"/>
    <xf numFmtId="0" fontId="44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1" fillId="0" borderId="0">
      <alignment/>
      <protection/>
    </xf>
    <xf numFmtId="0" fontId="8" fillId="10" borderId="0" applyNumberFormat="0" applyBorder="0" applyAlignment="0" applyProtection="0"/>
    <xf numFmtId="43" fontId="0" fillId="0" borderId="0" applyFill="0" applyBorder="0" applyAlignment="0" applyProtection="0"/>
    <xf numFmtId="0" fontId="9" fillId="39" borderId="0" applyNumberFormat="0" applyBorder="0" applyAlignment="0" applyProtection="0"/>
    <xf numFmtId="0" fontId="0" fillId="40" borderId="5" applyNumberFormat="0" applyAlignment="0" applyProtection="0"/>
    <xf numFmtId="9" fontId="0" fillId="0" borderId="0" applyFill="0" applyBorder="0" applyAlignment="0" applyProtection="0"/>
    <xf numFmtId="0" fontId="10" fillId="9" borderId="0" applyNumberFormat="0" applyBorder="0" applyAlignment="0" applyProtection="0"/>
    <xf numFmtId="0" fontId="4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41" borderId="10" applyNumberFormat="0" applyAlignment="0" applyProtection="0"/>
  </cellStyleXfs>
  <cellXfs count="68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19" fillId="0" borderId="11" xfId="0" applyFont="1" applyBorder="1" applyAlignment="1">
      <alignment horizontal="center" vertical="center" wrapText="1"/>
    </xf>
    <xf numFmtId="0" fontId="20" fillId="39" borderId="12" xfId="0" applyFont="1" applyFill="1" applyBorder="1" applyAlignment="1" applyProtection="1">
      <alignment horizontal="center"/>
      <protection locked="0"/>
    </xf>
    <xf numFmtId="0" fontId="0" fillId="0" borderId="0" xfId="0" applyFont="1" applyBorder="1" applyAlignment="1">
      <alignment horizontal="left"/>
    </xf>
    <xf numFmtId="0" fontId="21" fillId="0" borderId="0" xfId="0" applyFont="1" applyBorder="1" applyAlignment="1">
      <alignment horizontal="center" vertical="center"/>
    </xf>
    <xf numFmtId="0" fontId="22" fillId="39" borderId="12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>
      <alignment horizontal="center" vertical="center"/>
    </xf>
    <xf numFmtId="0" fontId="24" fillId="39" borderId="12" xfId="0" applyFont="1" applyFill="1" applyBorder="1" applyAlignment="1" applyProtection="1">
      <alignment horizontal="left" vertical="center" wrapText="1"/>
      <protection locked="0"/>
    </xf>
    <xf numFmtId="0" fontId="25" fillId="0" borderId="0" xfId="0" applyFont="1" applyAlignment="1">
      <alignment horizontal="center" vertical="center"/>
    </xf>
    <xf numFmtId="0" fontId="26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26" fillId="0" borderId="0" xfId="0" applyFont="1" applyBorder="1" applyAlignment="1">
      <alignment/>
    </xf>
    <xf numFmtId="0" fontId="0" fillId="0" borderId="0" xfId="0" applyAlignment="1">
      <alignment horizontal="left"/>
    </xf>
    <xf numFmtId="0" fontId="27" fillId="0" borderId="13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/>
    </xf>
    <xf numFmtId="49" fontId="20" fillId="39" borderId="13" xfId="0" applyNumberFormat="1" applyFont="1" applyFill="1" applyBorder="1" applyAlignment="1" applyProtection="1">
      <alignment horizontal="center"/>
      <protection locked="0"/>
    </xf>
    <xf numFmtId="164" fontId="20" fillId="39" borderId="13" xfId="0" applyNumberFormat="1" applyFont="1" applyFill="1" applyBorder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30" fillId="0" borderId="0" xfId="0" applyFont="1" applyBorder="1" applyAlignment="1">
      <alignment/>
    </xf>
    <xf numFmtId="0" fontId="1" fillId="0" borderId="0" xfId="64">
      <alignment/>
      <protection/>
    </xf>
    <xf numFmtId="0" fontId="26" fillId="0" borderId="0" xfId="0" applyFont="1" applyAlignment="1">
      <alignment/>
    </xf>
    <xf numFmtId="0" fontId="26" fillId="0" borderId="0" xfId="64" applyFont="1" applyBorder="1" applyAlignment="1" applyProtection="1">
      <alignment/>
      <protection hidden="1"/>
    </xf>
    <xf numFmtId="0" fontId="19" fillId="0" borderId="0" xfId="64" applyFont="1" applyBorder="1" applyAlignment="1" applyProtection="1">
      <alignment/>
      <protection hidden="1"/>
    </xf>
    <xf numFmtId="0" fontId="31" fillId="0" borderId="0" xfId="64" applyFont="1" applyBorder="1" applyAlignment="1" applyProtection="1">
      <alignment/>
      <protection hidden="1"/>
    </xf>
    <xf numFmtId="0" fontId="32" fillId="42" borderId="14" xfId="64" applyFont="1" applyFill="1" applyBorder="1" applyAlignment="1" applyProtection="1">
      <alignment horizontal="center" wrapText="1"/>
      <protection hidden="1"/>
    </xf>
    <xf numFmtId="0" fontId="33" fillId="42" borderId="15" xfId="64" applyFont="1" applyFill="1" applyBorder="1" applyAlignment="1" applyProtection="1">
      <alignment horizontal="center" wrapText="1"/>
      <protection hidden="1"/>
    </xf>
    <xf numFmtId="0" fontId="34" fillId="0" borderId="16" xfId="64" applyFont="1" applyBorder="1" applyAlignment="1" applyProtection="1">
      <alignment horizontal="center" vertical="center" wrapText="1"/>
      <protection hidden="1"/>
    </xf>
    <xf numFmtId="0" fontId="34" fillId="0" borderId="17" xfId="64" applyFont="1" applyBorder="1" applyAlignment="1" applyProtection="1">
      <alignment horizontal="center" vertical="center" wrapText="1"/>
      <protection hidden="1"/>
    </xf>
    <xf numFmtId="0" fontId="35" fillId="0" borderId="0" xfId="64" applyFont="1">
      <alignment/>
      <protection/>
    </xf>
    <xf numFmtId="0" fontId="36" fillId="0" borderId="0" xfId="64" applyFont="1">
      <alignment/>
      <protection/>
    </xf>
    <xf numFmtId="0" fontId="37" fillId="0" borderId="0" xfId="64" applyFont="1">
      <alignment/>
      <protection/>
    </xf>
    <xf numFmtId="0" fontId="23" fillId="0" borderId="0" xfId="64" applyFont="1" applyProtection="1">
      <alignment/>
      <protection hidden="1"/>
    </xf>
    <xf numFmtId="0" fontId="1" fillId="0" borderId="0" xfId="64" applyProtection="1">
      <alignment/>
      <protection hidden="1"/>
    </xf>
    <xf numFmtId="0" fontId="23" fillId="0" borderId="0" xfId="64" applyFont="1" applyAlignment="1" applyProtection="1">
      <alignment horizontal="left"/>
      <protection hidden="1"/>
    </xf>
    <xf numFmtId="0" fontId="32" fillId="0" borderId="17" xfId="64" applyFont="1" applyBorder="1" applyAlignment="1" applyProtection="1">
      <alignment horizontal="left" vertical="top" wrapText="1"/>
      <protection hidden="1"/>
    </xf>
    <xf numFmtId="0" fontId="19" fillId="0" borderId="18" xfId="0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0" fontId="23" fillId="0" borderId="0" xfId="64" applyFont="1" applyFill="1" applyBorder="1" applyAlignment="1" applyProtection="1">
      <alignment horizontal="left"/>
      <protection hidden="1"/>
    </xf>
    <xf numFmtId="0" fontId="20" fillId="39" borderId="13" xfId="0" applyFont="1" applyFill="1" applyBorder="1" applyAlignment="1" applyProtection="1">
      <alignment horizontal="left"/>
      <protection locked="0"/>
    </xf>
    <xf numFmtId="0" fontId="20" fillId="39" borderId="13" xfId="0" applyFont="1" applyFill="1" applyBorder="1" applyAlignment="1" applyProtection="1">
      <alignment horizontal="left"/>
      <protection locked="0"/>
    </xf>
    <xf numFmtId="0" fontId="20" fillId="39" borderId="14" xfId="0" applyFont="1" applyFill="1" applyBorder="1" applyAlignment="1" applyProtection="1">
      <alignment horizontal="left"/>
      <protection locked="0"/>
    </xf>
    <xf numFmtId="49" fontId="20" fillId="39" borderId="14" xfId="0" applyNumberFormat="1" applyFont="1" applyFill="1" applyBorder="1" applyAlignment="1" applyProtection="1">
      <alignment horizontal="center"/>
      <protection locked="0"/>
    </xf>
    <xf numFmtId="164" fontId="20" fillId="39" borderId="14" xfId="0" applyNumberFormat="1" applyFont="1" applyFill="1" applyBorder="1" applyAlignment="1" applyProtection="1">
      <alignment horizontal="center"/>
      <protection locked="0"/>
    </xf>
    <xf numFmtId="0" fontId="0" fillId="0" borderId="20" xfId="0" applyBorder="1" applyAlignment="1">
      <alignment/>
    </xf>
    <xf numFmtId="164" fontId="20" fillId="0" borderId="21" xfId="0" applyNumberFormat="1" applyFont="1" applyFill="1" applyBorder="1" applyAlignment="1" applyProtection="1">
      <alignment horizontal="center"/>
      <protection/>
    </xf>
    <xf numFmtId="0" fontId="25" fillId="0" borderId="22" xfId="0" applyFont="1" applyBorder="1" applyAlignment="1">
      <alignment/>
    </xf>
    <xf numFmtId="0" fontId="1" fillId="0" borderId="0" xfId="64" applyBorder="1">
      <alignment/>
      <protection/>
    </xf>
    <xf numFmtId="0" fontId="35" fillId="0" borderId="0" xfId="64" applyFont="1" applyBorder="1">
      <alignment/>
      <protection/>
    </xf>
    <xf numFmtId="0" fontId="6" fillId="0" borderId="0" xfId="64" applyFont="1" applyBorder="1">
      <alignment/>
      <protection/>
    </xf>
    <xf numFmtId="0" fontId="32" fillId="0" borderId="0" xfId="64" applyFont="1" applyBorder="1" applyAlignment="1" applyProtection="1">
      <alignment horizontal="left" vertical="top" wrapText="1"/>
      <protection hidden="1"/>
    </xf>
    <xf numFmtId="0" fontId="36" fillId="0" borderId="0" xfId="64" applyFont="1" applyBorder="1">
      <alignment/>
      <protection/>
    </xf>
    <xf numFmtId="0" fontId="37" fillId="0" borderId="0" xfId="64" applyFont="1" applyBorder="1">
      <alignment/>
      <protection/>
    </xf>
    <xf numFmtId="0" fontId="32" fillId="0" borderId="23" xfId="64" applyFont="1" applyBorder="1" applyAlignment="1" applyProtection="1">
      <alignment horizontal="left" vertical="top" wrapText="1"/>
      <protection hidden="1"/>
    </xf>
    <xf numFmtId="0" fontId="39" fillId="0" borderId="0" xfId="0" applyFont="1" applyBorder="1" applyAlignment="1">
      <alignment/>
    </xf>
    <xf numFmtId="49" fontId="22" fillId="39" borderId="12" xfId="0" applyNumberFormat="1" applyFont="1" applyFill="1" applyBorder="1" applyAlignment="1" applyProtection="1">
      <alignment horizontal="left" vertical="center" wrapText="1"/>
      <protection locked="0"/>
    </xf>
    <xf numFmtId="164" fontId="40" fillId="0" borderId="24" xfId="64" applyNumberFormat="1" applyFont="1" applyBorder="1" applyAlignment="1" applyProtection="1">
      <alignment horizontal="center" vertical="center" wrapText="1"/>
      <protection hidden="1"/>
    </xf>
    <xf numFmtId="164" fontId="0" fillId="0" borderId="0" xfId="0" applyNumberFormat="1" applyAlignment="1">
      <alignment/>
    </xf>
    <xf numFmtId="2" fontId="20" fillId="39" borderId="13" xfId="0" applyNumberFormat="1" applyFont="1" applyFill="1" applyBorder="1" applyAlignment="1" applyProtection="1">
      <alignment horizontal="center" vertical="center"/>
      <protection locked="0"/>
    </xf>
    <xf numFmtId="2" fontId="20" fillId="39" borderId="13" xfId="0" applyNumberFormat="1" applyFont="1" applyFill="1" applyBorder="1" applyAlignment="1" applyProtection="1">
      <alignment horizontal="center"/>
      <protection locked="0"/>
    </xf>
    <xf numFmtId="0" fontId="18" fillId="0" borderId="0" xfId="0" applyFont="1" applyBorder="1" applyAlignment="1">
      <alignment horizontal="left" vertical="center"/>
    </xf>
    <xf numFmtId="0" fontId="26" fillId="0" borderId="0" xfId="0" applyFont="1" applyBorder="1" applyAlignment="1">
      <alignment horizontal="left"/>
    </xf>
    <xf numFmtId="0" fontId="19" fillId="0" borderId="25" xfId="0" applyFont="1" applyBorder="1" applyAlignment="1">
      <alignment vertical="center" wrapText="1"/>
    </xf>
    <xf numFmtId="0" fontId="26" fillId="0" borderId="0" xfId="64" applyFont="1" applyBorder="1" applyAlignment="1" applyProtection="1">
      <alignment/>
      <protection hidden="1"/>
    </xf>
  </cellXfs>
  <cellStyles count="6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20% - Akzent1" xfId="21"/>
    <cellStyle name="20% - Akzent2" xfId="22"/>
    <cellStyle name="20% - Akzent3" xfId="23"/>
    <cellStyle name="20% - Akzent4" xfId="24"/>
    <cellStyle name="20% - Akzent5" xfId="25"/>
    <cellStyle name="20% - Akzent6" xfId="26"/>
    <cellStyle name="40 % - Akzent1" xfId="27"/>
    <cellStyle name="40 % - Akzent2" xfId="28"/>
    <cellStyle name="40 % - Akzent3" xfId="29"/>
    <cellStyle name="40 % - Akzent4" xfId="30"/>
    <cellStyle name="40 % - Akzent5" xfId="31"/>
    <cellStyle name="40 % - Akzent6" xfId="32"/>
    <cellStyle name="40% - Akzent1" xfId="33"/>
    <cellStyle name="40% - Akzent2" xfId="34"/>
    <cellStyle name="40% - Akzent3" xfId="35"/>
    <cellStyle name="40% - Akzent4" xfId="36"/>
    <cellStyle name="40% - Akzent5" xfId="37"/>
    <cellStyle name="40% - Akzent6" xfId="38"/>
    <cellStyle name="60 % - Akzent1" xfId="39"/>
    <cellStyle name="60 % - Akzent2" xfId="40"/>
    <cellStyle name="60 % - Akzent3" xfId="41"/>
    <cellStyle name="60 % - Akzent4" xfId="42"/>
    <cellStyle name="60 % - Akzent5" xfId="43"/>
    <cellStyle name="60 % - Akzent6" xfId="44"/>
    <cellStyle name="60% - Akzent1" xfId="45"/>
    <cellStyle name="60% - Akzent2" xfId="46"/>
    <cellStyle name="60% - Akzent3" xfId="47"/>
    <cellStyle name="60% - Akzent4" xfId="48"/>
    <cellStyle name="60% - Akzent5" xfId="49"/>
    <cellStyle name="60% - Akzent6" xfId="50"/>
    <cellStyle name="Akzent1" xfId="51"/>
    <cellStyle name="Akzent2" xfId="52"/>
    <cellStyle name="Akzent3" xfId="53"/>
    <cellStyle name="Akzent4" xfId="54"/>
    <cellStyle name="Akzent5" xfId="55"/>
    <cellStyle name="Akzent6" xfId="56"/>
    <cellStyle name="Ausgabe" xfId="57"/>
    <cellStyle name="Berechnung" xfId="58"/>
    <cellStyle name="Comma [0]" xfId="59"/>
    <cellStyle name="Eingabe" xfId="60"/>
    <cellStyle name="Ergebnis" xfId="61"/>
    <cellStyle name="Ergebnis 1" xfId="62"/>
    <cellStyle name="Erklärender Text" xfId="63"/>
    <cellStyle name="Excel Built-in Normal" xfId="64"/>
    <cellStyle name="Gut" xfId="65"/>
    <cellStyle name="Comma" xfId="66"/>
    <cellStyle name="Neutral" xfId="67"/>
    <cellStyle name="Notiz" xfId="68"/>
    <cellStyle name="Percent" xfId="69"/>
    <cellStyle name="Schlecht" xfId="70"/>
    <cellStyle name="Überschrift" xfId="71"/>
    <cellStyle name="Überschrift 1" xfId="72"/>
    <cellStyle name="Überschrift 1 1" xfId="73"/>
    <cellStyle name="Überschrift 2" xfId="74"/>
    <cellStyle name="Überschrift 3" xfId="75"/>
    <cellStyle name="Überschrift 4" xfId="76"/>
    <cellStyle name="Verknüpfte Zelle" xfId="77"/>
    <cellStyle name="Currency" xfId="78"/>
    <cellStyle name="Currency [0]" xfId="79"/>
    <cellStyle name="Warnender Text" xfId="80"/>
    <cellStyle name="Zelle überprüfen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9D9D9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2</xdr:row>
      <xdr:rowOff>76200</xdr:rowOff>
    </xdr:from>
    <xdr:to>
      <xdr:col>2</xdr:col>
      <xdr:colOff>228600</xdr:colOff>
      <xdr:row>2</xdr:row>
      <xdr:rowOff>247650</xdr:rowOff>
    </xdr:to>
    <xdr:sp>
      <xdr:nvSpPr>
        <xdr:cNvPr id="1" name="Oval 31"/>
        <xdr:cNvSpPr>
          <a:spLocks/>
        </xdr:cNvSpPr>
      </xdr:nvSpPr>
      <xdr:spPr>
        <a:xfrm>
          <a:off x="4524375" y="847725"/>
          <a:ext cx="180975" cy="1714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19050</xdr:colOff>
      <xdr:row>1</xdr:row>
      <xdr:rowOff>9525</xdr:rowOff>
    </xdr:from>
    <xdr:to>
      <xdr:col>1</xdr:col>
      <xdr:colOff>2219325</xdr:colOff>
      <xdr:row>3</xdr:row>
      <xdr:rowOff>9525</xdr:rowOff>
    </xdr:to>
    <xdr:pic>
      <xdr:nvPicPr>
        <xdr:cNvPr id="2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180975"/>
          <a:ext cx="22002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647700</xdr:colOff>
      <xdr:row>0</xdr:row>
      <xdr:rowOff>0</xdr:rowOff>
    </xdr:from>
    <xdr:to>
      <xdr:col>2</xdr:col>
      <xdr:colOff>742950</xdr:colOff>
      <xdr:row>0</xdr:row>
      <xdr:rowOff>238125</xdr:rowOff>
    </xdr:to>
    <xdr:sp fLocksText="0">
      <xdr:nvSpPr>
        <xdr:cNvPr id="1" name="Text Box 6"/>
        <xdr:cNvSpPr txBox="1">
          <a:spLocks noChangeArrowheads="1"/>
        </xdr:cNvSpPr>
      </xdr:nvSpPr>
      <xdr:spPr>
        <a:xfrm>
          <a:off x="5153025" y="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590550</xdr:colOff>
      <xdr:row>18</xdr:row>
      <xdr:rowOff>180975</xdr:rowOff>
    </xdr:from>
    <xdr:to>
      <xdr:col>2</xdr:col>
      <xdr:colOff>676275</xdr:colOff>
      <xdr:row>18</xdr:row>
      <xdr:rowOff>371475</xdr:rowOff>
    </xdr:to>
    <xdr:sp>
      <xdr:nvSpPr>
        <xdr:cNvPr id="1" name="Text Box 1"/>
        <xdr:cNvSpPr>
          <a:spLocks/>
        </xdr:cNvSpPr>
      </xdr:nvSpPr>
      <xdr:spPr>
        <a:xfrm>
          <a:off x="5105400" y="8334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590550</xdr:colOff>
      <xdr:row>18</xdr:row>
      <xdr:rowOff>180975</xdr:rowOff>
    </xdr:from>
    <xdr:to>
      <xdr:col>0</xdr:col>
      <xdr:colOff>676275</xdr:colOff>
      <xdr:row>18</xdr:row>
      <xdr:rowOff>371475</xdr:rowOff>
    </xdr:to>
    <xdr:sp>
      <xdr:nvSpPr>
        <xdr:cNvPr id="2" name="Text Box 288"/>
        <xdr:cNvSpPr>
          <a:spLocks/>
        </xdr:cNvSpPr>
      </xdr:nvSpPr>
      <xdr:spPr>
        <a:xfrm>
          <a:off x="590550" y="8334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590550</xdr:colOff>
      <xdr:row>20</xdr:row>
      <xdr:rowOff>180975</xdr:rowOff>
    </xdr:from>
    <xdr:to>
      <xdr:col>2</xdr:col>
      <xdr:colOff>676275</xdr:colOff>
      <xdr:row>20</xdr:row>
      <xdr:rowOff>371475</xdr:rowOff>
    </xdr:to>
    <xdr:sp>
      <xdr:nvSpPr>
        <xdr:cNvPr id="3" name="Text Box 289"/>
        <xdr:cNvSpPr>
          <a:spLocks/>
        </xdr:cNvSpPr>
      </xdr:nvSpPr>
      <xdr:spPr>
        <a:xfrm>
          <a:off x="5105400" y="9286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619125</xdr:colOff>
      <xdr:row>18</xdr:row>
      <xdr:rowOff>180975</xdr:rowOff>
    </xdr:from>
    <xdr:to>
      <xdr:col>2</xdr:col>
      <xdr:colOff>704850</xdr:colOff>
      <xdr:row>18</xdr:row>
      <xdr:rowOff>371475</xdr:rowOff>
    </xdr:to>
    <xdr:sp>
      <xdr:nvSpPr>
        <xdr:cNvPr id="4" name="Text Box 1"/>
        <xdr:cNvSpPr>
          <a:spLocks/>
        </xdr:cNvSpPr>
      </xdr:nvSpPr>
      <xdr:spPr>
        <a:xfrm>
          <a:off x="5133975" y="8334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590550</xdr:colOff>
      <xdr:row>25</xdr:row>
      <xdr:rowOff>180975</xdr:rowOff>
    </xdr:from>
    <xdr:to>
      <xdr:col>2</xdr:col>
      <xdr:colOff>676275</xdr:colOff>
      <xdr:row>25</xdr:row>
      <xdr:rowOff>371475</xdr:rowOff>
    </xdr:to>
    <xdr:sp>
      <xdr:nvSpPr>
        <xdr:cNvPr id="5" name="Text Box 1"/>
        <xdr:cNvSpPr>
          <a:spLocks/>
        </xdr:cNvSpPr>
      </xdr:nvSpPr>
      <xdr:spPr>
        <a:xfrm>
          <a:off x="5105400" y="115919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590550</xdr:colOff>
      <xdr:row>25</xdr:row>
      <xdr:rowOff>180975</xdr:rowOff>
    </xdr:from>
    <xdr:to>
      <xdr:col>0</xdr:col>
      <xdr:colOff>676275</xdr:colOff>
      <xdr:row>25</xdr:row>
      <xdr:rowOff>371475</xdr:rowOff>
    </xdr:to>
    <xdr:sp>
      <xdr:nvSpPr>
        <xdr:cNvPr id="6" name="Text Box 288"/>
        <xdr:cNvSpPr>
          <a:spLocks/>
        </xdr:cNvSpPr>
      </xdr:nvSpPr>
      <xdr:spPr>
        <a:xfrm>
          <a:off x="590550" y="115919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619125</xdr:colOff>
      <xdr:row>25</xdr:row>
      <xdr:rowOff>180975</xdr:rowOff>
    </xdr:from>
    <xdr:to>
      <xdr:col>2</xdr:col>
      <xdr:colOff>704850</xdr:colOff>
      <xdr:row>25</xdr:row>
      <xdr:rowOff>371475</xdr:rowOff>
    </xdr:to>
    <xdr:sp>
      <xdr:nvSpPr>
        <xdr:cNvPr id="7" name="Text Box 1"/>
        <xdr:cNvSpPr>
          <a:spLocks/>
        </xdr:cNvSpPr>
      </xdr:nvSpPr>
      <xdr:spPr>
        <a:xfrm>
          <a:off x="5133975" y="115919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590550</xdr:colOff>
      <xdr:row>32</xdr:row>
      <xdr:rowOff>180975</xdr:rowOff>
    </xdr:from>
    <xdr:to>
      <xdr:col>2</xdr:col>
      <xdr:colOff>676275</xdr:colOff>
      <xdr:row>32</xdr:row>
      <xdr:rowOff>371475</xdr:rowOff>
    </xdr:to>
    <xdr:sp>
      <xdr:nvSpPr>
        <xdr:cNvPr id="8" name="Text Box 1"/>
        <xdr:cNvSpPr>
          <a:spLocks/>
        </xdr:cNvSpPr>
      </xdr:nvSpPr>
      <xdr:spPr>
        <a:xfrm>
          <a:off x="5105400" y="14849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590550</xdr:colOff>
      <xdr:row>32</xdr:row>
      <xdr:rowOff>180975</xdr:rowOff>
    </xdr:from>
    <xdr:to>
      <xdr:col>0</xdr:col>
      <xdr:colOff>676275</xdr:colOff>
      <xdr:row>32</xdr:row>
      <xdr:rowOff>371475</xdr:rowOff>
    </xdr:to>
    <xdr:sp>
      <xdr:nvSpPr>
        <xdr:cNvPr id="9" name="Text Box 288"/>
        <xdr:cNvSpPr>
          <a:spLocks/>
        </xdr:cNvSpPr>
      </xdr:nvSpPr>
      <xdr:spPr>
        <a:xfrm>
          <a:off x="590550" y="14849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619125</xdr:colOff>
      <xdr:row>32</xdr:row>
      <xdr:rowOff>180975</xdr:rowOff>
    </xdr:from>
    <xdr:to>
      <xdr:col>2</xdr:col>
      <xdr:colOff>704850</xdr:colOff>
      <xdr:row>32</xdr:row>
      <xdr:rowOff>371475</xdr:rowOff>
    </xdr:to>
    <xdr:sp>
      <xdr:nvSpPr>
        <xdr:cNvPr id="10" name="Text Box 1"/>
        <xdr:cNvSpPr>
          <a:spLocks/>
        </xdr:cNvSpPr>
      </xdr:nvSpPr>
      <xdr:spPr>
        <a:xfrm>
          <a:off x="5133975" y="14849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933450</xdr:colOff>
      <xdr:row>2</xdr:row>
      <xdr:rowOff>123825</xdr:rowOff>
    </xdr:from>
    <xdr:to>
      <xdr:col>0</xdr:col>
      <xdr:colOff>1276350</xdr:colOff>
      <xdr:row>2</xdr:row>
      <xdr:rowOff>333375</xdr:rowOff>
    </xdr:to>
    <xdr:sp>
      <xdr:nvSpPr>
        <xdr:cNvPr id="11" name="Oval 11"/>
        <xdr:cNvSpPr>
          <a:spLocks/>
        </xdr:cNvSpPr>
      </xdr:nvSpPr>
      <xdr:spPr>
        <a:xfrm>
          <a:off x="933450" y="923925"/>
          <a:ext cx="342900" cy="2095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933450</xdr:colOff>
      <xdr:row>2</xdr:row>
      <xdr:rowOff>123825</xdr:rowOff>
    </xdr:from>
    <xdr:to>
      <xdr:col>4</xdr:col>
      <xdr:colOff>1276350</xdr:colOff>
      <xdr:row>2</xdr:row>
      <xdr:rowOff>333375</xdr:rowOff>
    </xdr:to>
    <xdr:sp>
      <xdr:nvSpPr>
        <xdr:cNvPr id="12" name="Oval 12"/>
        <xdr:cNvSpPr>
          <a:spLocks/>
        </xdr:cNvSpPr>
      </xdr:nvSpPr>
      <xdr:spPr>
        <a:xfrm>
          <a:off x="9963150" y="923925"/>
          <a:ext cx="342900" cy="2095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933450</xdr:colOff>
      <xdr:row>2</xdr:row>
      <xdr:rowOff>123825</xdr:rowOff>
    </xdr:from>
    <xdr:to>
      <xdr:col>3</xdr:col>
      <xdr:colOff>1276350</xdr:colOff>
      <xdr:row>2</xdr:row>
      <xdr:rowOff>333375</xdr:rowOff>
    </xdr:to>
    <xdr:sp>
      <xdr:nvSpPr>
        <xdr:cNvPr id="13" name="Oval 13"/>
        <xdr:cNvSpPr>
          <a:spLocks/>
        </xdr:cNvSpPr>
      </xdr:nvSpPr>
      <xdr:spPr>
        <a:xfrm>
          <a:off x="7705725" y="923925"/>
          <a:ext cx="342900" cy="2095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933450</xdr:colOff>
      <xdr:row>2</xdr:row>
      <xdr:rowOff>123825</xdr:rowOff>
    </xdr:from>
    <xdr:to>
      <xdr:col>2</xdr:col>
      <xdr:colOff>1276350</xdr:colOff>
      <xdr:row>2</xdr:row>
      <xdr:rowOff>333375</xdr:rowOff>
    </xdr:to>
    <xdr:sp>
      <xdr:nvSpPr>
        <xdr:cNvPr id="14" name="Oval 14"/>
        <xdr:cNvSpPr>
          <a:spLocks/>
        </xdr:cNvSpPr>
      </xdr:nvSpPr>
      <xdr:spPr>
        <a:xfrm>
          <a:off x="5448300" y="923925"/>
          <a:ext cx="342900" cy="2095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933450</xdr:colOff>
      <xdr:row>2</xdr:row>
      <xdr:rowOff>123825</xdr:rowOff>
    </xdr:from>
    <xdr:to>
      <xdr:col>1</xdr:col>
      <xdr:colOff>1276350</xdr:colOff>
      <xdr:row>2</xdr:row>
      <xdr:rowOff>333375</xdr:rowOff>
    </xdr:to>
    <xdr:sp>
      <xdr:nvSpPr>
        <xdr:cNvPr id="15" name="Oval 15"/>
        <xdr:cNvSpPr>
          <a:spLocks/>
        </xdr:cNvSpPr>
      </xdr:nvSpPr>
      <xdr:spPr>
        <a:xfrm>
          <a:off x="3190875" y="923925"/>
          <a:ext cx="342900" cy="2095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933450</xdr:colOff>
      <xdr:row>9</xdr:row>
      <xdr:rowOff>123825</xdr:rowOff>
    </xdr:from>
    <xdr:to>
      <xdr:col>0</xdr:col>
      <xdr:colOff>1276350</xdr:colOff>
      <xdr:row>9</xdr:row>
      <xdr:rowOff>333375</xdr:rowOff>
    </xdr:to>
    <xdr:sp>
      <xdr:nvSpPr>
        <xdr:cNvPr id="16" name="Oval 16"/>
        <xdr:cNvSpPr>
          <a:spLocks/>
        </xdr:cNvSpPr>
      </xdr:nvSpPr>
      <xdr:spPr>
        <a:xfrm>
          <a:off x="933450" y="4181475"/>
          <a:ext cx="342900" cy="2095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933450</xdr:colOff>
      <xdr:row>9</xdr:row>
      <xdr:rowOff>123825</xdr:rowOff>
    </xdr:from>
    <xdr:to>
      <xdr:col>4</xdr:col>
      <xdr:colOff>1276350</xdr:colOff>
      <xdr:row>9</xdr:row>
      <xdr:rowOff>333375</xdr:rowOff>
    </xdr:to>
    <xdr:sp>
      <xdr:nvSpPr>
        <xdr:cNvPr id="17" name="Oval 17"/>
        <xdr:cNvSpPr>
          <a:spLocks/>
        </xdr:cNvSpPr>
      </xdr:nvSpPr>
      <xdr:spPr>
        <a:xfrm>
          <a:off x="9963150" y="4181475"/>
          <a:ext cx="342900" cy="2095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933450</xdr:colOff>
      <xdr:row>9</xdr:row>
      <xdr:rowOff>123825</xdr:rowOff>
    </xdr:from>
    <xdr:to>
      <xdr:col>3</xdr:col>
      <xdr:colOff>1276350</xdr:colOff>
      <xdr:row>9</xdr:row>
      <xdr:rowOff>333375</xdr:rowOff>
    </xdr:to>
    <xdr:sp>
      <xdr:nvSpPr>
        <xdr:cNvPr id="18" name="Oval 18"/>
        <xdr:cNvSpPr>
          <a:spLocks/>
        </xdr:cNvSpPr>
      </xdr:nvSpPr>
      <xdr:spPr>
        <a:xfrm>
          <a:off x="7705725" y="4181475"/>
          <a:ext cx="342900" cy="2095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933450</xdr:colOff>
      <xdr:row>9</xdr:row>
      <xdr:rowOff>123825</xdr:rowOff>
    </xdr:from>
    <xdr:to>
      <xdr:col>2</xdr:col>
      <xdr:colOff>1276350</xdr:colOff>
      <xdr:row>9</xdr:row>
      <xdr:rowOff>333375</xdr:rowOff>
    </xdr:to>
    <xdr:sp>
      <xdr:nvSpPr>
        <xdr:cNvPr id="19" name="Oval 19"/>
        <xdr:cNvSpPr>
          <a:spLocks/>
        </xdr:cNvSpPr>
      </xdr:nvSpPr>
      <xdr:spPr>
        <a:xfrm>
          <a:off x="5448300" y="4181475"/>
          <a:ext cx="342900" cy="2095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933450</xdr:colOff>
      <xdr:row>9</xdr:row>
      <xdr:rowOff>123825</xdr:rowOff>
    </xdr:from>
    <xdr:to>
      <xdr:col>1</xdr:col>
      <xdr:colOff>1276350</xdr:colOff>
      <xdr:row>9</xdr:row>
      <xdr:rowOff>333375</xdr:rowOff>
    </xdr:to>
    <xdr:sp>
      <xdr:nvSpPr>
        <xdr:cNvPr id="20" name="Oval 20"/>
        <xdr:cNvSpPr>
          <a:spLocks/>
        </xdr:cNvSpPr>
      </xdr:nvSpPr>
      <xdr:spPr>
        <a:xfrm>
          <a:off x="3190875" y="4181475"/>
          <a:ext cx="342900" cy="2095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933450</xdr:colOff>
      <xdr:row>16</xdr:row>
      <xdr:rowOff>123825</xdr:rowOff>
    </xdr:from>
    <xdr:to>
      <xdr:col>0</xdr:col>
      <xdr:colOff>1276350</xdr:colOff>
      <xdr:row>16</xdr:row>
      <xdr:rowOff>333375</xdr:rowOff>
    </xdr:to>
    <xdr:sp>
      <xdr:nvSpPr>
        <xdr:cNvPr id="21" name="Oval 21"/>
        <xdr:cNvSpPr>
          <a:spLocks/>
        </xdr:cNvSpPr>
      </xdr:nvSpPr>
      <xdr:spPr>
        <a:xfrm>
          <a:off x="933450" y="7400925"/>
          <a:ext cx="342900" cy="2095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933450</xdr:colOff>
      <xdr:row>16</xdr:row>
      <xdr:rowOff>123825</xdr:rowOff>
    </xdr:from>
    <xdr:to>
      <xdr:col>4</xdr:col>
      <xdr:colOff>1276350</xdr:colOff>
      <xdr:row>16</xdr:row>
      <xdr:rowOff>333375</xdr:rowOff>
    </xdr:to>
    <xdr:sp>
      <xdr:nvSpPr>
        <xdr:cNvPr id="22" name="Oval 22"/>
        <xdr:cNvSpPr>
          <a:spLocks/>
        </xdr:cNvSpPr>
      </xdr:nvSpPr>
      <xdr:spPr>
        <a:xfrm>
          <a:off x="9963150" y="7400925"/>
          <a:ext cx="342900" cy="2095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933450</xdr:colOff>
      <xdr:row>16</xdr:row>
      <xdr:rowOff>123825</xdr:rowOff>
    </xdr:from>
    <xdr:to>
      <xdr:col>3</xdr:col>
      <xdr:colOff>1276350</xdr:colOff>
      <xdr:row>16</xdr:row>
      <xdr:rowOff>333375</xdr:rowOff>
    </xdr:to>
    <xdr:sp>
      <xdr:nvSpPr>
        <xdr:cNvPr id="23" name="Oval 23"/>
        <xdr:cNvSpPr>
          <a:spLocks/>
        </xdr:cNvSpPr>
      </xdr:nvSpPr>
      <xdr:spPr>
        <a:xfrm>
          <a:off x="7705725" y="7400925"/>
          <a:ext cx="342900" cy="2095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933450</xdr:colOff>
      <xdr:row>16</xdr:row>
      <xdr:rowOff>123825</xdr:rowOff>
    </xdr:from>
    <xdr:to>
      <xdr:col>2</xdr:col>
      <xdr:colOff>1276350</xdr:colOff>
      <xdr:row>16</xdr:row>
      <xdr:rowOff>333375</xdr:rowOff>
    </xdr:to>
    <xdr:sp>
      <xdr:nvSpPr>
        <xdr:cNvPr id="24" name="Oval 24"/>
        <xdr:cNvSpPr>
          <a:spLocks/>
        </xdr:cNvSpPr>
      </xdr:nvSpPr>
      <xdr:spPr>
        <a:xfrm>
          <a:off x="5448300" y="7400925"/>
          <a:ext cx="342900" cy="2095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933450</xdr:colOff>
      <xdr:row>16</xdr:row>
      <xdr:rowOff>123825</xdr:rowOff>
    </xdr:from>
    <xdr:to>
      <xdr:col>1</xdr:col>
      <xdr:colOff>1276350</xdr:colOff>
      <xdr:row>16</xdr:row>
      <xdr:rowOff>333375</xdr:rowOff>
    </xdr:to>
    <xdr:sp>
      <xdr:nvSpPr>
        <xdr:cNvPr id="25" name="Oval 25"/>
        <xdr:cNvSpPr>
          <a:spLocks/>
        </xdr:cNvSpPr>
      </xdr:nvSpPr>
      <xdr:spPr>
        <a:xfrm>
          <a:off x="3190875" y="7400925"/>
          <a:ext cx="342900" cy="2095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933450</xdr:colOff>
      <xdr:row>23</xdr:row>
      <xdr:rowOff>123825</xdr:rowOff>
    </xdr:from>
    <xdr:to>
      <xdr:col>0</xdr:col>
      <xdr:colOff>1276350</xdr:colOff>
      <xdr:row>23</xdr:row>
      <xdr:rowOff>333375</xdr:rowOff>
    </xdr:to>
    <xdr:sp>
      <xdr:nvSpPr>
        <xdr:cNvPr id="26" name="Oval 26"/>
        <xdr:cNvSpPr>
          <a:spLocks/>
        </xdr:cNvSpPr>
      </xdr:nvSpPr>
      <xdr:spPr>
        <a:xfrm>
          <a:off x="933450" y="10658475"/>
          <a:ext cx="342900" cy="2095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933450</xdr:colOff>
      <xdr:row>23</xdr:row>
      <xdr:rowOff>123825</xdr:rowOff>
    </xdr:from>
    <xdr:to>
      <xdr:col>4</xdr:col>
      <xdr:colOff>1276350</xdr:colOff>
      <xdr:row>23</xdr:row>
      <xdr:rowOff>333375</xdr:rowOff>
    </xdr:to>
    <xdr:sp>
      <xdr:nvSpPr>
        <xdr:cNvPr id="27" name="Oval 27"/>
        <xdr:cNvSpPr>
          <a:spLocks/>
        </xdr:cNvSpPr>
      </xdr:nvSpPr>
      <xdr:spPr>
        <a:xfrm>
          <a:off x="9963150" y="10658475"/>
          <a:ext cx="342900" cy="2095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933450</xdr:colOff>
      <xdr:row>23</xdr:row>
      <xdr:rowOff>123825</xdr:rowOff>
    </xdr:from>
    <xdr:to>
      <xdr:col>3</xdr:col>
      <xdr:colOff>1276350</xdr:colOff>
      <xdr:row>23</xdr:row>
      <xdr:rowOff>333375</xdr:rowOff>
    </xdr:to>
    <xdr:sp>
      <xdr:nvSpPr>
        <xdr:cNvPr id="28" name="Oval 28"/>
        <xdr:cNvSpPr>
          <a:spLocks/>
        </xdr:cNvSpPr>
      </xdr:nvSpPr>
      <xdr:spPr>
        <a:xfrm>
          <a:off x="7705725" y="10658475"/>
          <a:ext cx="342900" cy="2095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933450</xdr:colOff>
      <xdr:row>23</xdr:row>
      <xdr:rowOff>123825</xdr:rowOff>
    </xdr:from>
    <xdr:to>
      <xdr:col>2</xdr:col>
      <xdr:colOff>1276350</xdr:colOff>
      <xdr:row>23</xdr:row>
      <xdr:rowOff>333375</xdr:rowOff>
    </xdr:to>
    <xdr:sp>
      <xdr:nvSpPr>
        <xdr:cNvPr id="29" name="Oval 29"/>
        <xdr:cNvSpPr>
          <a:spLocks/>
        </xdr:cNvSpPr>
      </xdr:nvSpPr>
      <xdr:spPr>
        <a:xfrm>
          <a:off x="5448300" y="10658475"/>
          <a:ext cx="342900" cy="2095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933450</xdr:colOff>
      <xdr:row>23</xdr:row>
      <xdr:rowOff>123825</xdr:rowOff>
    </xdr:from>
    <xdr:to>
      <xdr:col>1</xdr:col>
      <xdr:colOff>1276350</xdr:colOff>
      <xdr:row>23</xdr:row>
      <xdr:rowOff>333375</xdr:rowOff>
    </xdr:to>
    <xdr:sp>
      <xdr:nvSpPr>
        <xdr:cNvPr id="30" name="Oval 30"/>
        <xdr:cNvSpPr>
          <a:spLocks/>
        </xdr:cNvSpPr>
      </xdr:nvSpPr>
      <xdr:spPr>
        <a:xfrm>
          <a:off x="3190875" y="10658475"/>
          <a:ext cx="342900" cy="2095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933450</xdr:colOff>
      <xdr:row>30</xdr:row>
      <xdr:rowOff>123825</xdr:rowOff>
    </xdr:from>
    <xdr:to>
      <xdr:col>0</xdr:col>
      <xdr:colOff>1276350</xdr:colOff>
      <xdr:row>30</xdr:row>
      <xdr:rowOff>333375</xdr:rowOff>
    </xdr:to>
    <xdr:sp>
      <xdr:nvSpPr>
        <xdr:cNvPr id="31" name="Oval 31"/>
        <xdr:cNvSpPr>
          <a:spLocks/>
        </xdr:cNvSpPr>
      </xdr:nvSpPr>
      <xdr:spPr>
        <a:xfrm>
          <a:off x="933450" y="13916025"/>
          <a:ext cx="342900" cy="2095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933450</xdr:colOff>
      <xdr:row>30</xdr:row>
      <xdr:rowOff>123825</xdr:rowOff>
    </xdr:from>
    <xdr:to>
      <xdr:col>4</xdr:col>
      <xdr:colOff>1276350</xdr:colOff>
      <xdr:row>30</xdr:row>
      <xdr:rowOff>333375</xdr:rowOff>
    </xdr:to>
    <xdr:sp>
      <xdr:nvSpPr>
        <xdr:cNvPr id="32" name="Oval 32"/>
        <xdr:cNvSpPr>
          <a:spLocks/>
        </xdr:cNvSpPr>
      </xdr:nvSpPr>
      <xdr:spPr>
        <a:xfrm>
          <a:off x="9963150" y="13916025"/>
          <a:ext cx="342900" cy="2095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933450</xdr:colOff>
      <xdr:row>30</xdr:row>
      <xdr:rowOff>123825</xdr:rowOff>
    </xdr:from>
    <xdr:to>
      <xdr:col>3</xdr:col>
      <xdr:colOff>1276350</xdr:colOff>
      <xdr:row>30</xdr:row>
      <xdr:rowOff>333375</xdr:rowOff>
    </xdr:to>
    <xdr:sp>
      <xdr:nvSpPr>
        <xdr:cNvPr id="33" name="Oval 33"/>
        <xdr:cNvSpPr>
          <a:spLocks/>
        </xdr:cNvSpPr>
      </xdr:nvSpPr>
      <xdr:spPr>
        <a:xfrm>
          <a:off x="7705725" y="13916025"/>
          <a:ext cx="342900" cy="2095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933450</xdr:colOff>
      <xdr:row>30</xdr:row>
      <xdr:rowOff>123825</xdr:rowOff>
    </xdr:from>
    <xdr:to>
      <xdr:col>2</xdr:col>
      <xdr:colOff>1276350</xdr:colOff>
      <xdr:row>30</xdr:row>
      <xdr:rowOff>333375</xdr:rowOff>
    </xdr:to>
    <xdr:sp>
      <xdr:nvSpPr>
        <xdr:cNvPr id="34" name="Oval 34"/>
        <xdr:cNvSpPr>
          <a:spLocks/>
        </xdr:cNvSpPr>
      </xdr:nvSpPr>
      <xdr:spPr>
        <a:xfrm>
          <a:off x="5448300" y="13916025"/>
          <a:ext cx="342900" cy="2095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933450</xdr:colOff>
      <xdr:row>30</xdr:row>
      <xdr:rowOff>123825</xdr:rowOff>
    </xdr:from>
    <xdr:to>
      <xdr:col>1</xdr:col>
      <xdr:colOff>1276350</xdr:colOff>
      <xdr:row>30</xdr:row>
      <xdr:rowOff>333375</xdr:rowOff>
    </xdr:to>
    <xdr:sp>
      <xdr:nvSpPr>
        <xdr:cNvPr id="35" name="Oval 35"/>
        <xdr:cNvSpPr>
          <a:spLocks/>
        </xdr:cNvSpPr>
      </xdr:nvSpPr>
      <xdr:spPr>
        <a:xfrm>
          <a:off x="3190875" y="13916025"/>
          <a:ext cx="342900" cy="2095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438150</xdr:colOff>
      <xdr:row>2</xdr:row>
      <xdr:rowOff>9525</xdr:rowOff>
    </xdr:from>
    <xdr:to>
      <xdr:col>0</xdr:col>
      <xdr:colOff>1828800</xdr:colOff>
      <xdr:row>3</xdr:row>
      <xdr:rowOff>171450</xdr:rowOff>
    </xdr:to>
    <xdr:pic>
      <xdr:nvPicPr>
        <xdr:cNvPr id="36" name="Grafik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809625"/>
          <a:ext cx="13906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2</xdr:row>
      <xdr:rowOff>19050</xdr:rowOff>
    </xdr:from>
    <xdr:to>
      <xdr:col>1</xdr:col>
      <xdr:colOff>1857375</xdr:colOff>
      <xdr:row>3</xdr:row>
      <xdr:rowOff>180975</xdr:rowOff>
    </xdr:to>
    <xdr:pic>
      <xdr:nvPicPr>
        <xdr:cNvPr id="37" name="Grafik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819150"/>
          <a:ext cx="13811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485775</xdr:colOff>
      <xdr:row>1</xdr:row>
      <xdr:rowOff>390525</xdr:rowOff>
    </xdr:from>
    <xdr:to>
      <xdr:col>2</xdr:col>
      <xdr:colOff>1866900</xdr:colOff>
      <xdr:row>3</xdr:row>
      <xdr:rowOff>161925</xdr:rowOff>
    </xdr:to>
    <xdr:pic>
      <xdr:nvPicPr>
        <xdr:cNvPr id="38" name="Grafik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00625" y="790575"/>
          <a:ext cx="13811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438150</xdr:colOff>
      <xdr:row>2</xdr:row>
      <xdr:rowOff>9525</xdr:rowOff>
    </xdr:from>
    <xdr:to>
      <xdr:col>3</xdr:col>
      <xdr:colOff>1828800</xdr:colOff>
      <xdr:row>3</xdr:row>
      <xdr:rowOff>171450</xdr:rowOff>
    </xdr:to>
    <xdr:pic>
      <xdr:nvPicPr>
        <xdr:cNvPr id="39" name="Grafik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10425" y="809625"/>
          <a:ext cx="13906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409575</xdr:colOff>
      <xdr:row>1</xdr:row>
      <xdr:rowOff>390525</xdr:rowOff>
    </xdr:from>
    <xdr:to>
      <xdr:col>4</xdr:col>
      <xdr:colOff>1800225</xdr:colOff>
      <xdr:row>3</xdr:row>
      <xdr:rowOff>161925</xdr:rowOff>
    </xdr:to>
    <xdr:pic>
      <xdr:nvPicPr>
        <xdr:cNvPr id="40" name="Grafik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39275" y="790575"/>
          <a:ext cx="13906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428625</xdr:colOff>
      <xdr:row>9</xdr:row>
      <xdr:rowOff>19050</xdr:rowOff>
    </xdr:from>
    <xdr:to>
      <xdr:col>0</xdr:col>
      <xdr:colOff>1809750</xdr:colOff>
      <xdr:row>10</xdr:row>
      <xdr:rowOff>171450</xdr:rowOff>
    </xdr:to>
    <xdr:pic>
      <xdr:nvPicPr>
        <xdr:cNvPr id="41" name="Grafik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4076700"/>
          <a:ext cx="13811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552450</xdr:colOff>
      <xdr:row>9</xdr:row>
      <xdr:rowOff>19050</xdr:rowOff>
    </xdr:from>
    <xdr:to>
      <xdr:col>1</xdr:col>
      <xdr:colOff>1933575</xdr:colOff>
      <xdr:row>10</xdr:row>
      <xdr:rowOff>171450</xdr:rowOff>
    </xdr:to>
    <xdr:pic>
      <xdr:nvPicPr>
        <xdr:cNvPr id="42" name="Grafik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9875" y="4076700"/>
          <a:ext cx="13811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447675</xdr:colOff>
      <xdr:row>9</xdr:row>
      <xdr:rowOff>19050</xdr:rowOff>
    </xdr:from>
    <xdr:to>
      <xdr:col>2</xdr:col>
      <xdr:colOff>1828800</xdr:colOff>
      <xdr:row>10</xdr:row>
      <xdr:rowOff>171450</xdr:rowOff>
    </xdr:to>
    <xdr:pic>
      <xdr:nvPicPr>
        <xdr:cNvPr id="43" name="Grafik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62525" y="4076700"/>
          <a:ext cx="13811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476250</xdr:colOff>
      <xdr:row>9</xdr:row>
      <xdr:rowOff>0</xdr:rowOff>
    </xdr:from>
    <xdr:to>
      <xdr:col>3</xdr:col>
      <xdr:colOff>1866900</xdr:colOff>
      <xdr:row>10</xdr:row>
      <xdr:rowOff>161925</xdr:rowOff>
    </xdr:to>
    <xdr:pic>
      <xdr:nvPicPr>
        <xdr:cNvPr id="44" name="Grafik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48525" y="4057650"/>
          <a:ext cx="13906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409575</xdr:colOff>
      <xdr:row>9</xdr:row>
      <xdr:rowOff>19050</xdr:rowOff>
    </xdr:from>
    <xdr:to>
      <xdr:col>4</xdr:col>
      <xdr:colOff>1800225</xdr:colOff>
      <xdr:row>10</xdr:row>
      <xdr:rowOff>171450</xdr:rowOff>
    </xdr:to>
    <xdr:pic>
      <xdr:nvPicPr>
        <xdr:cNvPr id="45" name="Grafik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39275" y="4076700"/>
          <a:ext cx="13906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466725</xdr:colOff>
      <xdr:row>15</xdr:row>
      <xdr:rowOff>466725</xdr:rowOff>
    </xdr:from>
    <xdr:to>
      <xdr:col>0</xdr:col>
      <xdr:colOff>1847850</xdr:colOff>
      <xdr:row>17</xdr:row>
      <xdr:rowOff>161925</xdr:rowOff>
    </xdr:to>
    <xdr:pic>
      <xdr:nvPicPr>
        <xdr:cNvPr id="46" name="Grafik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7267575"/>
          <a:ext cx="13811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16</xdr:row>
      <xdr:rowOff>9525</xdr:rowOff>
    </xdr:from>
    <xdr:to>
      <xdr:col>1</xdr:col>
      <xdr:colOff>1857375</xdr:colOff>
      <xdr:row>17</xdr:row>
      <xdr:rowOff>171450</xdr:rowOff>
    </xdr:to>
    <xdr:pic>
      <xdr:nvPicPr>
        <xdr:cNvPr id="47" name="Grafik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7286625"/>
          <a:ext cx="13811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457200</xdr:colOff>
      <xdr:row>15</xdr:row>
      <xdr:rowOff>457200</xdr:rowOff>
    </xdr:from>
    <xdr:to>
      <xdr:col>2</xdr:col>
      <xdr:colOff>1847850</xdr:colOff>
      <xdr:row>17</xdr:row>
      <xdr:rowOff>152400</xdr:rowOff>
    </xdr:to>
    <xdr:pic>
      <xdr:nvPicPr>
        <xdr:cNvPr id="48" name="Grafik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7258050"/>
          <a:ext cx="13906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457200</xdr:colOff>
      <xdr:row>15</xdr:row>
      <xdr:rowOff>466725</xdr:rowOff>
    </xdr:from>
    <xdr:to>
      <xdr:col>3</xdr:col>
      <xdr:colOff>1838325</xdr:colOff>
      <xdr:row>17</xdr:row>
      <xdr:rowOff>161925</xdr:rowOff>
    </xdr:to>
    <xdr:pic>
      <xdr:nvPicPr>
        <xdr:cNvPr id="49" name="Grafik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29475" y="7267575"/>
          <a:ext cx="13811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400050</xdr:colOff>
      <xdr:row>15</xdr:row>
      <xdr:rowOff>466725</xdr:rowOff>
    </xdr:from>
    <xdr:to>
      <xdr:col>4</xdr:col>
      <xdr:colOff>1790700</xdr:colOff>
      <xdr:row>17</xdr:row>
      <xdr:rowOff>161925</xdr:rowOff>
    </xdr:to>
    <xdr:pic>
      <xdr:nvPicPr>
        <xdr:cNvPr id="50" name="Grafik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0" y="7267575"/>
          <a:ext cx="13906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23</xdr:row>
      <xdr:rowOff>0</xdr:rowOff>
    </xdr:from>
    <xdr:to>
      <xdr:col>0</xdr:col>
      <xdr:colOff>1885950</xdr:colOff>
      <xdr:row>24</xdr:row>
      <xdr:rowOff>161925</xdr:rowOff>
    </xdr:to>
    <xdr:pic>
      <xdr:nvPicPr>
        <xdr:cNvPr id="51" name="Grafik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0534650"/>
          <a:ext cx="13811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457200</xdr:colOff>
      <xdr:row>22</xdr:row>
      <xdr:rowOff>466725</xdr:rowOff>
    </xdr:from>
    <xdr:to>
      <xdr:col>1</xdr:col>
      <xdr:colOff>1847850</xdr:colOff>
      <xdr:row>24</xdr:row>
      <xdr:rowOff>152400</xdr:rowOff>
    </xdr:to>
    <xdr:pic>
      <xdr:nvPicPr>
        <xdr:cNvPr id="52" name="Grafik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4625" y="10525125"/>
          <a:ext cx="13906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409575</xdr:colOff>
      <xdr:row>22</xdr:row>
      <xdr:rowOff>466725</xdr:rowOff>
    </xdr:from>
    <xdr:to>
      <xdr:col>2</xdr:col>
      <xdr:colOff>1790700</xdr:colOff>
      <xdr:row>24</xdr:row>
      <xdr:rowOff>152400</xdr:rowOff>
    </xdr:to>
    <xdr:pic>
      <xdr:nvPicPr>
        <xdr:cNvPr id="53" name="Grafik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24425" y="10525125"/>
          <a:ext cx="13811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428625</xdr:colOff>
      <xdr:row>23</xdr:row>
      <xdr:rowOff>0</xdr:rowOff>
    </xdr:from>
    <xdr:to>
      <xdr:col>3</xdr:col>
      <xdr:colOff>1819275</xdr:colOff>
      <xdr:row>24</xdr:row>
      <xdr:rowOff>161925</xdr:rowOff>
    </xdr:to>
    <xdr:pic>
      <xdr:nvPicPr>
        <xdr:cNvPr id="54" name="Grafik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00900" y="10534650"/>
          <a:ext cx="13906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390525</xdr:colOff>
      <xdr:row>22</xdr:row>
      <xdr:rowOff>466725</xdr:rowOff>
    </xdr:from>
    <xdr:to>
      <xdr:col>4</xdr:col>
      <xdr:colOff>1771650</xdr:colOff>
      <xdr:row>24</xdr:row>
      <xdr:rowOff>152400</xdr:rowOff>
    </xdr:to>
    <xdr:pic>
      <xdr:nvPicPr>
        <xdr:cNvPr id="55" name="Grafik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0225" y="10525125"/>
          <a:ext cx="13811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428625</xdr:colOff>
      <xdr:row>30</xdr:row>
      <xdr:rowOff>9525</xdr:rowOff>
    </xdr:from>
    <xdr:to>
      <xdr:col>0</xdr:col>
      <xdr:colOff>1809750</xdr:colOff>
      <xdr:row>31</xdr:row>
      <xdr:rowOff>171450</xdr:rowOff>
    </xdr:to>
    <xdr:pic>
      <xdr:nvPicPr>
        <xdr:cNvPr id="56" name="Grafik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13801725"/>
          <a:ext cx="13811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485775</xdr:colOff>
      <xdr:row>30</xdr:row>
      <xdr:rowOff>9525</xdr:rowOff>
    </xdr:from>
    <xdr:to>
      <xdr:col>1</xdr:col>
      <xdr:colOff>1866900</xdr:colOff>
      <xdr:row>31</xdr:row>
      <xdr:rowOff>171450</xdr:rowOff>
    </xdr:to>
    <xdr:pic>
      <xdr:nvPicPr>
        <xdr:cNvPr id="57" name="Grafik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3200" y="13801725"/>
          <a:ext cx="13811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419100</xdr:colOff>
      <xdr:row>30</xdr:row>
      <xdr:rowOff>9525</xdr:rowOff>
    </xdr:from>
    <xdr:to>
      <xdr:col>2</xdr:col>
      <xdr:colOff>1809750</xdr:colOff>
      <xdr:row>31</xdr:row>
      <xdr:rowOff>171450</xdr:rowOff>
    </xdr:to>
    <xdr:pic>
      <xdr:nvPicPr>
        <xdr:cNvPr id="58" name="Grafik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3950" y="13801725"/>
          <a:ext cx="13906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400050</xdr:colOff>
      <xdr:row>29</xdr:row>
      <xdr:rowOff>466725</xdr:rowOff>
    </xdr:from>
    <xdr:to>
      <xdr:col>3</xdr:col>
      <xdr:colOff>1790700</xdr:colOff>
      <xdr:row>31</xdr:row>
      <xdr:rowOff>161925</xdr:rowOff>
    </xdr:to>
    <xdr:pic>
      <xdr:nvPicPr>
        <xdr:cNvPr id="59" name="Grafik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72325" y="13782675"/>
          <a:ext cx="13906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29</xdr:row>
      <xdr:rowOff>466725</xdr:rowOff>
    </xdr:from>
    <xdr:to>
      <xdr:col>4</xdr:col>
      <xdr:colOff>1762125</xdr:colOff>
      <xdr:row>31</xdr:row>
      <xdr:rowOff>161925</xdr:rowOff>
    </xdr:to>
    <xdr:pic>
      <xdr:nvPicPr>
        <xdr:cNvPr id="60" name="Grafik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01175" y="13782675"/>
          <a:ext cx="13906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590550</xdr:colOff>
      <xdr:row>3</xdr:row>
      <xdr:rowOff>142875</xdr:rowOff>
    </xdr:from>
    <xdr:to>
      <xdr:col>2</xdr:col>
      <xdr:colOff>676275</xdr:colOff>
      <xdr:row>3</xdr:row>
      <xdr:rowOff>228600</xdr:rowOff>
    </xdr:to>
    <xdr:sp>
      <xdr:nvSpPr>
        <xdr:cNvPr id="1" name="Text Box 358"/>
        <xdr:cNvSpPr>
          <a:spLocks/>
        </xdr:cNvSpPr>
      </xdr:nvSpPr>
      <xdr:spPr>
        <a:xfrm>
          <a:off x="5105400" y="1343025"/>
          <a:ext cx="857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590550</xdr:colOff>
      <xdr:row>3</xdr:row>
      <xdr:rowOff>142875</xdr:rowOff>
    </xdr:from>
    <xdr:to>
      <xdr:col>0</xdr:col>
      <xdr:colOff>676275</xdr:colOff>
      <xdr:row>3</xdr:row>
      <xdr:rowOff>228600</xdr:rowOff>
    </xdr:to>
    <xdr:sp>
      <xdr:nvSpPr>
        <xdr:cNvPr id="2" name="Text Box 359"/>
        <xdr:cNvSpPr>
          <a:spLocks/>
        </xdr:cNvSpPr>
      </xdr:nvSpPr>
      <xdr:spPr>
        <a:xfrm>
          <a:off x="590550" y="1343025"/>
          <a:ext cx="857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590550</xdr:colOff>
      <xdr:row>4</xdr:row>
      <xdr:rowOff>133350</xdr:rowOff>
    </xdr:from>
    <xdr:to>
      <xdr:col>2</xdr:col>
      <xdr:colOff>676275</xdr:colOff>
      <xdr:row>4</xdr:row>
      <xdr:rowOff>219075</xdr:rowOff>
    </xdr:to>
    <xdr:sp>
      <xdr:nvSpPr>
        <xdr:cNvPr id="3" name="Text Box 360"/>
        <xdr:cNvSpPr>
          <a:spLocks/>
        </xdr:cNvSpPr>
      </xdr:nvSpPr>
      <xdr:spPr>
        <a:xfrm>
          <a:off x="5105400" y="1771650"/>
          <a:ext cx="857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590550</xdr:colOff>
      <xdr:row>3</xdr:row>
      <xdr:rowOff>9525</xdr:rowOff>
    </xdr:from>
    <xdr:to>
      <xdr:col>2</xdr:col>
      <xdr:colOff>676275</xdr:colOff>
      <xdr:row>3</xdr:row>
      <xdr:rowOff>95250</xdr:rowOff>
    </xdr:to>
    <xdr:sp>
      <xdr:nvSpPr>
        <xdr:cNvPr id="4" name="Text Box 1"/>
        <xdr:cNvSpPr>
          <a:spLocks/>
        </xdr:cNvSpPr>
      </xdr:nvSpPr>
      <xdr:spPr>
        <a:xfrm>
          <a:off x="5105400" y="1209675"/>
          <a:ext cx="857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590550</xdr:colOff>
      <xdr:row>3</xdr:row>
      <xdr:rowOff>9525</xdr:rowOff>
    </xdr:from>
    <xdr:to>
      <xdr:col>0</xdr:col>
      <xdr:colOff>676275</xdr:colOff>
      <xdr:row>3</xdr:row>
      <xdr:rowOff>95250</xdr:rowOff>
    </xdr:to>
    <xdr:sp>
      <xdr:nvSpPr>
        <xdr:cNvPr id="5" name="Text Box 288"/>
        <xdr:cNvSpPr>
          <a:spLocks/>
        </xdr:cNvSpPr>
      </xdr:nvSpPr>
      <xdr:spPr>
        <a:xfrm>
          <a:off x="590550" y="1209675"/>
          <a:ext cx="857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619125</xdr:colOff>
      <xdr:row>3</xdr:row>
      <xdr:rowOff>9525</xdr:rowOff>
    </xdr:from>
    <xdr:to>
      <xdr:col>2</xdr:col>
      <xdr:colOff>704850</xdr:colOff>
      <xdr:row>3</xdr:row>
      <xdr:rowOff>95250</xdr:rowOff>
    </xdr:to>
    <xdr:sp>
      <xdr:nvSpPr>
        <xdr:cNvPr id="6" name="Text Box 1"/>
        <xdr:cNvSpPr>
          <a:spLocks/>
        </xdr:cNvSpPr>
      </xdr:nvSpPr>
      <xdr:spPr>
        <a:xfrm>
          <a:off x="5133975" y="1209675"/>
          <a:ext cx="857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590550</xdr:colOff>
      <xdr:row>5</xdr:row>
      <xdr:rowOff>342900</xdr:rowOff>
    </xdr:from>
    <xdr:to>
      <xdr:col>2</xdr:col>
      <xdr:colOff>676275</xdr:colOff>
      <xdr:row>5</xdr:row>
      <xdr:rowOff>419100</xdr:rowOff>
    </xdr:to>
    <xdr:sp>
      <xdr:nvSpPr>
        <xdr:cNvPr id="7" name="Text Box 1"/>
        <xdr:cNvSpPr>
          <a:spLocks/>
        </xdr:cNvSpPr>
      </xdr:nvSpPr>
      <xdr:spPr>
        <a:xfrm>
          <a:off x="5105400" y="2447925"/>
          <a:ext cx="857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590550</xdr:colOff>
      <xdr:row>5</xdr:row>
      <xdr:rowOff>342900</xdr:rowOff>
    </xdr:from>
    <xdr:to>
      <xdr:col>0</xdr:col>
      <xdr:colOff>676275</xdr:colOff>
      <xdr:row>5</xdr:row>
      <xdr:rowOff>419100</xdr:rowOff>
    </xdr:to>
    <xdr:sp>
      <xdr:nvSpPr>
        <xdr:cNvPr id="8" name="Text Box 288"/>
        <xdr:cNvSpPr>
          <a:spLocks/>
        </xdr:cNvSpPr>
      </xdr:nvSpPr>
      <xdr:spPr>
        <a:xfrm>
          <a:off x="590550" y="2447925"/>
          <a:ext cx="857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619125</xdr:colOff>
      <xdr:row>5</xdr:row>
      <xdr:rowOff>342900</xdr:rowOff>
    </xdr:from>
    <xdr:to>
      <xdr:col>2</xdr:col>
      <xdr:colOff>704850</xdr:colOff>
      <xdr:row>5</xdr:row>
      <xdr:rowOff>419100</xdr:rowOff>
    </xdr:to>
    <xdr:sp>
      <xdr:nvSpPr>
        <xdr:cNvPr id="9" name="Text Box 1"/>
        <xdr:cNvSpPr>
          <a:spLocks/>
        </xdr:cNvSpPr>
      </xdr:nvSpPr>
      <xdr:spPr>
        <a:xfrm>
          <a:off x="5133975" y="2447925"/>
          <a:ext cx="857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590550</xdr:colOff>
      <xdr:row>9</xdr:row>
      <xdr:rowOff>323850</xdr:rowOff>
    </xdr:from>
    <xdr:to>
      <xdr:col>2</xdr:col>
      <xdr:colOff>676275</xdr:colOff>
      <xdr:row>9</xdr:row>
      <xdr:rowOff>409575</xdr:rowOff>
    </xdr:to>
    <xdr:sp>
      <xdr:nvSpPr>
        <xdr:cNvPr id="10" name="Text Box 1"/>
        <xdr:cNvSpPr>
          <a:spLocks/>
        </xdr:cNvSpPr>
      </xdr:nvSpPr>
      <xdr:spPr>
        <a:xfrm>
          <a:off x="5105400" y="4324350"/>
          <a:ext cx="857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590550</xdr:colOff>
      <xdr:row>9</xdr:row>
      <xdr:rowOff>323850</xdr:rowOff>
    </xdr:from>
    <xdr:to>
      <xdr:col>0</xdr:col>
      <xdr:colOff>676275</xdr:colOff>
      <xdr:row>9</xdr:row>
      <xdr:rowOff>409575</xdr:rowOff>
    </xdr:to>
    <xdr:sp>
      <xdr:nvSpPr>
        <xdr:cNvPr id="11" name="Text Box 288"/>
        <xdr:cNvSpPr>
          <a:spLocks/>
        </xdr:cNvSpPr>
      </xdr:nvSpPr>
      <xdr:spPr>
        <a:xfrm>
          <a:off x="590550" y="4324350"/>
          <a:ext cx="857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619125</xdr:colOff>
      <xdr:row>9</xdr:row>
      <xdr:rowOff>323850</xdr:rowOff>
    </xdr:from>
    <xdr:to>
      <xdr:col>2</xdr:col>
      <xdr:colOff>704850</xdr:colOff>
      <xdr:row>9</xdr:row>
      <xdr:rowOff>409575</xdr:rowOff>
    </xdr:to>
    <xdr:sp>
      <xdr:nvSpPr>
        <xdr:cNvPr id="12" name="Text Box 1"/>
        <xdr:cNvSpPr>
          <a:spLocks/>
        </xdr:cNvSpPr>
      </xdr:nvSpPr>
      <xdr:spPr>
        <a:xfrm>
          <a:off x="5133975" y="4324350"/>
          <a:ext cx="857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590550</xdr:colOff>
      <xdr:row>12</xdr:row>
      <xdr:rowOff>361950</xdr:rowOff>
    </xdr:from>
    <xdr:to>
      <xdr:col>2</xdr:col>
      <xdr:colOff>676275</xdr:colOff>
      <xdr:row>12</xdr:row>
      <xdr:rowOff>447675</xdr:rowOff>
    </xdr:to>
    <xdr:sp>
      <xdr:nvSpPr>
        <xdr:cNvPr id="13" name="Text Box 1"/>
        <xdr:cNvSpPr>
          <a:spLocks/>
        </xdr:cNvSpPr>
      </xdr:nvSpPr>
      <xdr:spPr>
        <a:xfrm>
          <a:off x="5105400" y="5705475"/>
          <a:ext cx="857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590550</xdr:colOff>
      <xdr:row>12</xdr:row>
      <xdr:rowOff>361950</xdr:rowOff>
    </xdr:from>
    <xdr:to>
      <xdr:col>0</xdr:col>
      <xdr:colOff>676275</xdr:colOff>
      <xdr:row>12</xdr:row>
      <xdr:rowOff>447675</xdr:rowOff>
    </xdr:to>
    <xdr:sp>
      <xdr:nvSpPr>
        <xdr:cNvPr id="14" name="Text Box 288"/>
        <xdr:cNvSpPr>
          <a:spLocks/>
        </xdr:cNvSpPr>
      </xdr:nvSpPr>
      <xdr:spPr>
        <a:xfrm>
          <a:off x="590550" y="5705475"/>
          <a:ext cx="857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619125</xdr:colOff>
      <xdr:row>12</xdr:row>
      <xdr:rowOff>361950</xdr:rowOff>
    </xdr:from>
    <xdr:to>
      <xdr:col>2</xdr:col>
      <xdr:colOff>704850</xdr:colOff>
      <xdr:row>12</xdr:row>
      <xdr:rowOff>447675</xdr:rowOff>
    </xdr:to>
    <xdr:sp>
      <xdr:nvSpPr>
        <xdr:cNvPr id="15" name="Text Box 1"/>
        <xdr:cNvSpPr>
          <a:spLocks/>
        </xdr:cNvSpPr>
      </xdr:nvSpPr>
      <xdr:spPr>
        <a:xfrm>
          <a:off x="5133975" y="5705475"/>
          <a:ext cx="857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590550</xdr:colOff>
      <xdr:row>16</xdr:row>
      <xdr:rowOff>266700</xdr:rowOff>
    </xdr:from>
    <xdr:to>
      <xdr:col>2</xdr:col>
      <xdr:colOff>676275</xdr:colOff>
      <xdr:row>16</xdr:row>
      <xdr:rowOff>352425</xdr:rowOff>
    </xdr:to>
    <xdr:sp>
      <xdr:nvSpPr>
        <xdr:cNvPr id="16" name="Text Box 1"/>
        <xdr:cNvSpPr>
          <a:spLocks/>
        </xdr:cNvSpPr>
      </xdr:nvSpPr>
      <xdr:spPr>
        <a:xfrm>
          <a:off x="5105400" y="7505700"/>
          <a:ext cx="857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590550</xdr:colOff>
      <xdr:row>16</xdr:row>
      <xdr:rowOff>266700</xdr:rowOff>
    </xdr:from>
    <xdr:to>
      <xdr:col>0</xdr:col>
      <xdr:colOff>676275</xdr:colOff>
      <xdr:row>16</xdr:row>
      <xdr:rowOff>352425</xdr:rowOff>
    </xdr:to>
    <xdr:sp>
      <xdr:nvSpPr>
        <xdr:cNvPr id="17" name="Text Box 288"/>
        <xdr:cNvSpPr>
          <a:spLocks/>
        </xdr:cNvSpPr>
      </xdr:nvSpPr>
      <xdr:spPr>
        <a:xfrm>
          <a:off x="590550" y="7505700"/>
          <a:ext cx="857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619125</xdr:colOff>
      <xdr:row>16</xdr:row>
      <xdr:rowOff>266700</xdr:rowOff>
    </xdr:from>
    <xdr:to>
      <xdr:col>2</xdr:col>
      <xdr:colOff>704850</xdr:colOff>
      <xdr:row>16</xdr:row>
      <xdr:rowOff>352425</xdr:rowOff>
    </xdr:to>
    <xdr:sp>
      <xdr:nvSpPr>
        <xdr:cNvPr id="18" name="Text Box 1"/>
        <xdr:cNvSpPr>
          <a:spLocks/>
        </xdr:cNvSpPr>
      </xdr:nvSpPr>
      <xdr:spPr>
        <a:xfrm>
          <a:off x="5133975" y="7505700"/>
          <a:ext cx="857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933450</xdr:colOff>
      <xdr:row>2</xdr:row>
      <xdr:rowOff>123825</xdr:rowOff>
    </xdr:from>
    <xdr:to>
      <xdr:col>0</xdr:col>
      <xdr:colOff>1276350</xdr:colOff>
      <xdr:row>2</xdr:row>
      <xdr:rowOff>333375</xdr:rowOff>
    </xdr:to>
    <xdr:sp>
      <xdr:nvSpPr>
        <xdr:cNvPr id="19" name="Oval 19"/>
        <xdr:cNvSpPr>
          <a:spLocks/>
        </xdr:cNvSpPr>
      </xdr:nvSpPr>
      <xdr:spPr>
        <a:xfrm>
          <a:off x="933450" y="885825"/>
          <a:ext cx="342900" cy="2095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933450</xdr:colOff>
      <xdr:row>2</xdr:row>
      <xdr:rowOff>123825</xdr:rowOff>
    </xdr:from>
    <xdr:to>
      <xdr:col>4</xdr:col>
      <xdr:colOff>1276350</xdr:colOff>
      <xdr:row>2</xdr:row>
      <xdr:rowOff>333375</xdr:rowOff>
    </xdr:to>
    <xdr:sp>
      <xdr:nvSpPr>
        <xdr:cNvPr id="20" name="Oval 20"/>
        <xdr:cNvSpPr>
          <a:spLocks/>
        </xdr:cNvSpPr>
      </xdr:nvSpPr>
      <xdr:spPr>
        <a:xfrm>
          <a:off x="9963150" y="885825"/>
          <a:ext cx="342900" cy="2095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933450</xdr:colOff>
      <xdr:row>2</xdr:row>
      <xdr:rowOff>123825</xdr:rowOff>
    </xdr:from>
    <xdr:to>
      <xdr:col>3</xdr:col>
      <xdr:colOff>1276350</xdr:colOff>
      <xdr:row>2</xdr:row>
      <xdr:rowOff>333375</xdr:rowOff>
    </xdr:to>
    <xdr:sp>
      <xdr:nvSpPr>
        <xdr:cNvPr id="21" name="Oval 21"/>
        <xdr:cNvSpPr>
          <a:spLocks/>
        </xdr:cNvSpPr>
      </xdr:nvSpPr>
      <xdr:spPr>
        <a:xfrm>
          <a:off x="7705725" y="885825"/>
          <a:ext cx="342900" cy="2095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933450</xdr:colOff>
      <xdr:row>2</xdr:row>
      <xdr:rowOff>123825</xdr:rowOff>
    </xdr:from>
    <xdr:to>
      <xdr:col>2</xdr:col>
      <xdr:colOff>1276350</xdr:colOff>
      <xdr:row>2</xdr:row>
      <xdr:rowOff>333375</xdr:rowOff>
    </xdr:to>
    <xdr:sp>
      <xdr:nvSpPr>
        <xdr:cNvPr id="22" name="Oval 22"/>
        <xdr:cNvSpPr>
          <a:spLocks/>
        </xdr:cNvSpPr>
      </xdr:nvSpPr>
      <xdr:spPr>
        <a:xfrm>
          <a:off x="5448300" y="885825"/>
          <a:ext cx="342900" cy="2095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933450</xdr:colOff>
      <xdr:row>2</xdr:row>
      <xdr:rowOff>123825</xdr:rowOff>
    </xdr:from>
    <xdr:to>
      <xdr:col>1</xdr:col>
      <xdr:colOff>1276350</xdr:colOff>
      <xdr:row>2</xdr:row>
      <xdr:rowOff>333375</xdr:rowOff>
    </xdr:to>
    <xdr:sp>
      <xdr:nvSpPr>
        <xdr:cNvPr id="23" name="Oval 23"/>
        <xdr:cNvSpPr>
          <a:spLocks/>
        </xdr:cNvSpPr>
      </xdr:nvSpPr>
      <xdr:spPr>
        <a:xfrm>
          <a:off x="3190875" y="885825"/>
          <a:ext cx="342900" cy="2095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933450</xdr:colOff>
      <xdr:row>9</xdr:row>
      <xdr:rowOff>123825</xdr:rowOff>
    </xdr:from>
    <xdr:to>
      <xdr:col>0</xdr:col>
      <xdr:colOff>1276350</xdr:colOff>
      <xdr:row>9</xdr:row>
      <xdr:rowOff>333375</xdr:rowOff>
    </xdr:to>
    <xdr:sp>
      <xdr:nvSpPr>
        <xdr:cNvPr id="24" name="Oval 24"/>
        <xdr:cNvSpPr>
          <a:spLocks/>
        </xdr:cNvSpPr>
      </xdr:nvSpPr>
      <xdr:spPr>
        <a:xfrm>
          <a:off x="933450" y="4124325"/>
          <a:ext cx="342900" cy="2095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933450</xdr:colOff>
      <xdr:row>9</xdr:row>
      <xdr:rowOff>123825</xdr:rowOff>
    </xdr:from>
    <xdr:to>
      <xdr:col>4</xdr:col>
      <xdr:colOff>1276350</xdr:colOff>
      <xdr:row>9</xdr:row>
      <xdr:rowOff>333375</xdr:rowOff>
    </xdr:to>
    <xdr:sp>
      <xdr:nvSpPr>
        <xdr:cNvPr id="25" name="Oval 25"/>
        <xdr:cNvSpPr>
          <a:spLocks/>
        </xdr:cNvSpPr>
      </xdr:nvSpPr>
      <xdr:spPr>
        <a:xfrm>
          <a:off x="9963150" y="4124325"/>
          <a:ext cx="342900" cy="2095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933450</xdr:colOff>
      <xdr:row>9</xdr:row>
      <xdr:rowOff>123825</xdr:rowOff>
    </xdr:from>
    <xdr:to>
      <xdr:col>3</xdr:col>
      <xdr:colOff>1276350</xdr:colOff>
      <xdr:row>9</xdr:row>
      <xdr:rowOff>333375</xdr:rowOff>
    </xdr:to>
    <xdr:sp>
      <xdr:nvSpPr>
        <xdr:cNvPr id="26" name="Oval 26"/>
        <xdr:cNvSpPr>
          <a:spLocks/>
        </xdr:cNvSpPr>
      </xdr:nvSpPr>
      <xdr:spPr>
        <a:xfrm>
          <a:off x="7705725" y="4124325"/>
          <a:ext cx="342900" cy="2095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933450</xdr:colOff>
      <xdr:row>9</xdr:row>
      <xdr:rowOff>123825</xdr:rowOff>
    </xdr:from>
    <xdr:to>
      <xdr:col>2</xdr:col>
      <xdr:colOff>1276350</xdr:colOff>
      <xdr:row>9</xdr:row>
      <xdr:rowOff>333375</xdr:rowOff>
    </xdr:to>
    <xdr:sp>
      <xdr:nvSpPr>
        <xdr:cNvPr id="27" name="Oval 27"/>
        <xdr:cNvSpPr>
          <a:spLocks/>
        </xdr:cNvSpPr>
      </xdr:nvSpPr>
      <xdr:spPr>
        <a:xfrm>
          <a:off x="5448300" y="4124325"/>
          <a:ext cx="342900" cy="2095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933450</xdr:colOff>
      <xdr:row>9</xdr:row>
      <xdr:rowOff>123825</xdr:rowOff>
    </xdr:from>
    <xdr:to>
      <xdr:col>1</xdr:col>
      <xdr:colOff>1276350</xdr:colOff>
      <xdr:row>9</xdr:row>
      <xdr:rowOff>333375</xdr:rowOff>
    </xdr:to>
    <xdr:sp>
      <xdr:nvSpPr>
        <xdr:cNvPr id="28" name="Oval 28"/>
        <xdr:cNvSpPr>
          <a:spLocks/>
        </xdr:cNvSpPr>
      </xdr:nvSpPr>
      <xdr:spPr>
        <a:xfrm>
          <a:off x="3190875" y="4124325"/>
          <a:ext cx="342900" cy="2095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933450</xdr:colOff>
      <xdr:row>16</xdr:row>
      <xdr:rowOff>123825</xdr:rowOff>
    </xdr:from>
    <xdr:to>
      <xdr:col>0</xdr:col>
      <xdr:colOff>1276350</xdr:colOff>
      <xdr:row>16</xdr:row>
      <xdr:rowOff>333375</xdr:rowOff>
    </xdr:to>
    <xdr:sp>
      <xdr:nvSpPr>
        <xdr:cNvPr id="29" name="Oval 29"/>
        <xdr:cNvSpPr>
          <a:spLocks/>
        </xdr:cNvSpPr>
      </xdr:nvSpPr>
      <xdr:spPr>
        <a:xfrm>
          <a:off x="933450" y="7362825"/>
          <a:ext cx="342900" cy="2095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933450</xdr:colOff>
      <xdr:row>16</xdr:row>
      <xdr:rowOff>123825</xdr:rowOff>
    </xdr:from>
    <xdr:to>
      <xdr:col>4</xdr:col>
      <xdr:colOff>1276350</xdr:colOff>
      <xdr:row>16</xdr:row>
      <xdr:rowOff>333375</xdr:rowOff>
    </xdr:to>
    <xdr:sp>
      <xdr:nvSpPr>
        <xdr:cNvPr id="30" name="Oval 30"/>
        <xdr:cNvSpPr>
          <a:spLocks/>
        </xdr:cNvSpPr>
      </xdr:nvSpPr>
      <xdr:spPr>
        <a:xfrm>
          <a:off x="9963150" y="7362825"/>
          <a:ext cx="342900" cy="2095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933450</xdr:colOff>
      <xdr:row>16</xdr:row>
      <xdr:rowOff>123825</xdr:rowOff>
    </xdr:from>
    <xdr:to>
      <xdr:col>3</xdr:col>
      <xdr:colOff>1276350</xdr:colOff>
      <xdr:row>16</xdr:row>
      <xdr:rowOff>333375</xdr:rowOff>
    </xdr:to>
    <xdr:sp>
      <xdr:nvSpPr>
        <xdr:cNvPr id="31" name="Oval 31"/>
        <xdr:cNvSpPr>
          <a:spLocks/>
        </xdr:cNvSpPr>
      </xdr:nvSpPr>
      <xdr:spPr>
        <a:xfrm>
          <a:off x="7705725" y="7362825"/>
          <a:ext cx="342900" cy="2095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933450</xdr:colOff>
      <xdr:row>16</xdr:row>
      <xdr:rowOff>123825</xdr:rowOff>
    </xdr:from>
    <xdr:to>
      <xdr:col>2</xdr:col>
      <xdr:colOff>1276350</xdr:colOff>
      <xdr:row>16</xdr:row>
      <xdr:rowOff>333375</xdr:rowOff>
    </xdr:to>
    <xdr:sp>
      <xdr:nvSpPr>
        <xdr:cNvPr id="32" name="Oval 32"/>
        <xdr:cNvSpPr>
          <a:spLocks/>
        </xdr:cNvSpPr>
      </xdr:nvSpPr>
      <xdr:spPr>
        <a:xfrm>
          <a:off x="5448300" y="7362825"/>
          <a:ext cx="342900" cy="2095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933450</xdr:colOff>
      <xdr:row>16</xdr:row>
      <xdr:rowOff>123825</xdr:rowOff>
    </xdr:from>
    <xdr:to>
      <xdr:col>1</xdr:col>
      <xdr:colOff>1276350</xdr:colOff>
      <xdr:row>16</xdr:row>
      <xdr:rowOff>333375</xdr:rowOff>
    </xdr:to>
    <xdr:sp>
      <xdr:nvSpPr>
        <xdr:cNvPr id="33" name="Oval 33"/>
        <xdr:cNvSpPr>
          <a:spLocks/>
        </xdr:cNvSpPr>
      </xdr:nvSpPr>
      <xdr:spPr>
        <a:xfrm>
          <a:off x="3190875" y="7362825"/>
          <a:ext cx="342900" cy="2095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933450</xdr:colOff>
      <xdr:row>23</xdr:row>
      <xdr:rowOff>123825</xdr:rowOff>
    </xdr:from>
    <xdr:to>
      <xdr:col>0</xdr:col>
      <xdr:colOff>1276350</xdr:colOff>
      <xdr:row>23</xdr:row>
      <xdr:rowOff>333375</xdr:rowOff>
    </xdr:to>
    <xdr:sp>
      <xdr:nvSpPr>
        <xdr:cNvPr id="34" name="Oval 34"/>
        <xdr:cNvSpPr>
          <a:spLocks/>
        </xdr:cNvSpPr>
      </xdr:nvSpPr>
      <xdr:spPr>
        <a:xfrm>
          <a:off x="933450" y="10601325"/>
          <a:ext cx="342900" cy="2095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933450</xdr:colOff>
      <xdr:row>23</xdr:row>
      <xdr:rowOff>123825</xdr:rowOff>
    </xdr:from>
    <xdr:to>
      <xdr:col>4</xdr:col>
      <xdr:colOff>1276350</xdr:colOff>
      <xdr:row>23</xdr:row>
      <xdr:rowOff>333375</xdr:rowOff>
    </xdr:to>
    <xdr:sp>
      <xdr:nvSpPr>
        <xdr:cNvPr id="35" name="Oval 35"/>
        <xdr:cNvSpPr>
          <a:spLocks/>
        </xdr:cNvSpPr>
      </xdr:nvSpPr>
      <xdr:spPr>
        <a:xfrm>
          <a:off x="9963150" y="10601325"/>
          <a:ext cx="342900" cy="2095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933450</xdr:colOff>
      <xdr:row>23</xdr:row>
      <xdr:rowOff>123825</xdr:rowOff>
    </xdr:from>
    <xdr:to>
      <xdr:col>3</xdr:col>
      <xdr:colOff>1276350</xdr:colOff>
      <xdr:row>23</xdr:row>
      <xdr:rowOff>333375</xdr:rowOff>
    </xdr:to>
    <xdr:sp>
      <xdr:nvSpPr>
        <xdr:cNvPr id="36" name="Oval 36"/>
        <xdr:cNvSpPr>
          <a:spLocks/>
        </xdr:cNvSpPr>
      </xdr:nvSpPr>
      <xdr:spPr>
        <a:xfrm>
          <a:off x="7705725" y="10601325"/>
          <a:ext cx="342900" cy="2095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933450</xdr:colOff>
      <xdr:row>23</xdr:row>
      <xdr:rowOff>123825</xdr:rowOff>
    </xdr:from>
    <xdr:to>
      <xdr:col>2</xdr:col>
      <xdr:colOff>1276350</xdr:colOff>
      <xdr:row>23</xdr:row>
      <xdr:rowOff>333375</xdr:rowOff>
    </xdr:to>
    <xdr:sp>
      <xdr:nvSpPr>
        <xdr:cNvPr id="37" name="Oval 37"/>
        <xdr:cNvSpPr>
          <a:spLocks/>
        </xdr:cNvSpPr>
      </xdr:nvSpPr>
      <xdr:spPr>
        <a:xfrm>
          <a:off x="5448300" y="10601325"/>
          <a:ext cx="342900" cy="2095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933450</xdr:colOff>
      <xdr:row>23</xdr:row>
      <xdr:rowOff>123825</xdr:rowOff>
    </xdr:from>
    <xdr:to>
      <xdr:col>1</xdr:col>
      <xdr:colOff>1276350</xdr:colOff>
      <xdr:row>23</xdr:row>
      <xdr:rowOff>333375</xdr:rowOff>
    </xdr:to>
    <xdr:sp>
      <xdr:nvSpPr>
        <xdr:cNvPr id="38" name="Oval 38"/>
        <xdr:cNvSpPr>
          <a:spLocks/>
        </xdr:cNvSpPr>
      </xdr:nvSpPr>
      <xdr:spPr>
        <a:xfrm>
          <a:off x="3190875" y="10601325"/>
          <a:ext cx="342900" cy="2095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933450</xdr:colOff>
      <xdr:row>30</xdr:row>
      <xdr:rowOff>123825</xdr:rowOff>
    </xdr:from>
    <xdr:to>
      <xdr:col>0</xdr:col>
      <xdr:colOff>1276350</xdr:colOff>
      <xdr:row>30</xdr:row>
      <xdr:rowOff>333375</xdr:rowOff>
    </xdr:to>
    <xdr:sp>
      <xdr:nvSpPr>
        <xdr:cNvPr id="39" name="Oval 39"/>
        <xdr:cNvSpPr>
          <a:spLocks/>
        </xdr:cNvSpPr>
      </xdr:nvSpPr>
      <xdr:spPr>
        <a:xfrm>
          <a:off x="933450" y="13839825"/>
          <a:ext cx="342900" cy="2095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933450</xdr:colOff>
      <xdr:row>30</xdr:row>
      <xdr:rowOff>123825</xdr:rowOff>
    </xdr:from>
    <xdr:to>
      <xdr:col>4</xdr:col>
      <xdr:colOff>1276350</xdr:colOff>
      <xdr:row>30</xdr:row>
      <xdr:rowOff>333375</xdr:rowOff>
    </xdr:to>
    <xdr:sp>
      <xdr:nvSpPr>
        <xdr:cNvPr id="40" name="Oval 40"/>
        <xdr:cNvSpPr>
          <a:spLocks/>
        </xdr:cNvSpPr>
      </xdr:nvSpPr>
      <xdr:spPr>
        <a:xfrm>
          <a:off x="9963150" y="13839825"/>
          <a:ext cx="342900" cy="2095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933450</xdr:colOff>
      <xdr:row>30</xdr:row>
      <xdr:rowOff>123825</xdr:rowOff>
    </xdr:from>
    <xdr:to>
      <xdr:col>3</xdr:col>
      <xdr:colOff>1276350</xdr:colOff>
      <xdr:row>30</xdr:row>
      <xdr:rowOff>333375</xdr:rowOff>
    </xdr:to>
    <xdr:sp>
      <xdr:nvSpPr>
        <xdr:cNvPr id="41" name="Oval 41"/>
        <xdr:cNvSpPr>
          <a:spLocks/>
        </xdr:cNvSpPr>
      </xdr:nvSpPr>
      <xdr:spPr>
        <a:xfrm>
          <a:off x="7705725" y="13839825"/>
          <a:ext cx="342900" cy="2095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933450</xdr:colOff>
      <xdr:row>30</xdr:row>
      <xdr:rowOff>123825</xdr:rowOff>
    </xdr:from>
    <xdr:to>
      <xdr:col>2</xdr:col>
      <xdr:colOff>1276350</xdr:colOff>
      <xdr:row>30</xdr:row>
      <xdr:rowOff>333375</xdr:rowOff>
    </xdr:to>
    <xdr:sp>
      <xdr:nvSpPr>
        <xdr:cNvPr id="42" name="Oval 42"/>
        <xdr:cNvSpPr>
          <a:spLocks/>
        </xdr:cNvSpPr>
      </xdr:nvSpPr>
      <xdr:spPr>
        <a:xfrm>
          <a:off x="5448300" y="13839825"/>
          <a:ext cx="342900" cy="2095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933450</xdr:colOff>
      <xdr:row>30</xdr:row>
      <xdr:rowOff>123825</xdr:rowOff>
    </xdr:from>
    <xdr:to>
      <xdr:col>1</xdr:col>
      <xdr:colOff>1276350</xdr:colOff>
      <xdr:row>30</xdr:row>
      <xdr:rowOff>333375</xdr:rowOff>
    </xdr:to>
    <xdr:sp>
      <xdr:nvSpPr>
        <xdr:cNvPr id="43" name="Oval 43"/>
        <xdr:cNvSpPr>
          <a:spLocks/>
        </xdr:cNvSpPr>
      </xdr:nvSpPr>
      <xdr:spPr>
        <a:xfrm>
          <a:off x="3190875" y="13839825"/>
          <a:ext cx="342900" cy="2095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476250</xdr:colOff>
      <xdr:row>2</xdr:row>
      <xdr:rowOff>19050</xdr:rowOff>
    </xdr:from>
    <xdr:to>
      <xdr:col>0</xdr:col>
      <xdr:colOff>1866900</xdr:colOff>
      <xdr:row>3</xdr:row>
      <xdr:rowOff>180975</xdr:rowOff>
    </xdr:to>
    <xdr:pic>
      <xdr:nvPicPr>
        <xdr:cNvPr id="44" name="Grafik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781050"/>
          <a:ext cx="13906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2</xdr:row>
      <xdr:rowOff>9525</xdr:rowOff>
    </xdr:from>
    <xdr:to>
      <xdr:col>1</xdr:col>
      <xdr:colOff>1857375</xdr:colOff>
      <xdr:row>3</xdr:row>
      <xdr:rowOff>171450</xdr:rowOff>
    </xdr:to>
    <xdr:pic>
      <xdr:nvPicPr>
        <xdr:cNvPr id="45" name="Grafik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771525"/>
          <a:ext cx="13811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457200</xdr:colOff>
      <xdr:row>2</xdr:row>
      <xdr:rowOff>9525</xdr:rowOff>
    </xdr:from>
    <xdr:to>
      <xdr:col>2</xdr:col>
      <xdr:colOff>1847850</xdr:colOff>
      <xdr:row>3</xdr:row>
      <xdr:rowOff>171450</xdr:rowOff>
    </xdr:to>
    <xdr:pic>
      <xdr:nvPicPr>
        <xdr:cNvPr id="46" name="Grafik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771525"/>
          <a:ext cx="13906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428625</xdr:colOff>
      <xdr:row>2</xdr:row>
      <xdr:rowOff>9525</xdr:rowOff>
    </xdr:from>
    <xdr:to>
      <xdr:col>3</xdr:col>
      <xdr:colOff>1819275</xdr:colOff>
      <xdr:row>3</xdr:row>
      <xdr:rowOff>171450</xdr:rowOff>
    </xdr:to>
    <xdr:pic>
      <xdr:nvPicPr>
        <xdr:cNvPr id="47" name="Grafik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00900" y="771525"/>
          <a:ext cx="13906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438150</xdr:colOff>
      <xdr:row>2</xdr:row>
      <xdr:rowOff>9525</xdr:rowOff>
    </xdr:from>
    <xdr:to>
      <xdr:col>4</xdr:col>
      <xdr:colOff>1828800</xdr:colOff>
      <xdr:row>3</xdr:row>
      <xdr:rowOff>171450</xdr:rowOff>
    </xdr:to>
    <xdr:pic>
      <xdr:nvPicPr>
        <xdr:cNvPr id="48" name="Grafik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67850" y="771525"/>
          <a:ext cx="13906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447675</xdr:colOff>
      <xdr:row>9</xdr:row>
      <xdr:rowOff>9525</xdr:rowOff>
    </xdr:from>
    <xdr:to>
      <xdr:col>4</xdr:col>
      <xdr:colOff>1838325</xdr:colOff>
      <xdr:row>10</xdr:row>
      <xdr:rowOff>171450</xdr:rowOff>
    </xdr:to>
    <xdr:pic>
      <xdr:nvPicPr>
        <xdr:cNvPr id="49" name="Grafik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77375" y="4010025"/>
          <a:ext cx="13906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495300</xdr:colOff>
      <xdr:row>8</xdr:row>
      <xdr:rowOff>447675</xdr:rowOff>
    </xdr:from>
    <xdr:to>
      <xdr:col>3</xdr:col>
      <xdr:colOff>1866900</xdr:colOff>
      <xdr:row>10</xdr:row>
      <xdr:rowOff>142875</xdr:rowOff>
    </xdr:to>
    <xdr:pic>
      <xdr:nvPicPr>
        <xdr:cNvPr id="50" name="Grafik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67575" y="3981450"/>
          <a:ext cx="13716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447675</xdr:colOff>
      <xdr:row>8</xdr:row>
      <xdr:rowOff>447675</xdr:rowOff>
    </xdr:from>
    <xdr:to>
      <xdr:col>2</xdr:col>
      <xdr:colOff>1828800</xdr:colOff>
      <xdr:row>10</xdr:row>
      <xdr:rowOff>142875</xdr:rowOff>
    </xdr:to>
    <xdr:pic>
      <xdr:nvPicPr>
        <xdr:cNvPr id="51" name="Grafik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62525" y="3981450"/>
          <a:ext cx="13811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457200</xdr:rowOff>
    </xdr:from>
    <xdr:to>
      <xdr:col>1</xdr:col>
      <xdr:colOff>1857375</xdr:colOff>
      <xdr:row>10</xdr:row>
      <xdr:rowOff>161925</xdr:rowOff>
    </xdr:to>
    <xdr:pic>
      <xdr:nvPicPr>
        <xdr:cNvPr id="52" name="Grafik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3990975"/>
          <a:ext cx="13811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438150</xdr:colOff>
      <xdr:row>9</xdr:row>
      <xdr:rowOff>9525</xdr:rowOff>
    </xdr:from>
    <xdr:to>
      <xdr:col>0</xdr:col>
      <xdr:colOff>1828800</xdr:colOff>
      <xdr:row>10</xdr:row>
      <xdr:rowOff>171450</xdr:rowOff>
    </xdr:to>
    <xdr:pic>
      <xdr:nvPicPr>
        <xdr:cNvPr id="53" name="Grafik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4010025"/>
          <a:ext cx="13906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514350</xdr:colOff>
      <xdr:row>15</xdr:row>
      <xdr:rowOff>457200</xdr:rowOff>
    </xdr:from>
    <xdr:to>
      <xdr:col>0</xdr:col>
      <xdr:colOff>1905000</xdr:colOff>
      <xdr:row>17</xdr:row>
      <xdr:rowOff>161925</xdr:rowOff>
    </xdr:to>
    <xdr:pic>
      <xdr:nvPicPr>
        <xdr:cNvPr id="54" name="Grafik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7229475"/>
          <a:ext cx="13906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447675</xdr:colOff>
      <xdr:row>15</xdr:row>
      <xdr:rowOff>457200</xdr:rowOff>
    </xdr:from>
    <xdr:to>
      <xdr:col>1</xdr:col>
      <xdr:colOff>1838325</xdr:colOff>
      <xdr:row>17</xdr:row>
      <xdr:rowOff>161925</xdr:rowOff>
    </xdr:to>
    <xdr:pic>
      <xdr:nvPicPr>
        <xdr:cNvPr id="55" name="Grafik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7229475"/>
          <a:ext cx="13906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466725</xdr:colOff>
      <xdr:row>16</xdr:row>
      <xdr:rowOff>9525</xdr:rowOff>
    </xdr:from>
    <xdr:to>
      <xdr:col>2</xdr:col>
      <xdr:colOff>1857375</xdr:colOff>
      <xdr:row>17</xdr:row>
      <xdr:rowOff>171450</xdr:rowOff>
    </xdr:to>
    <xdr:pic>
      <xdr:nvPicPr>
        <xdr:cNvPr id="56" name="Grafik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81575" y="7248525"/>
          <a:ext cx="13906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390525</xdr:colOff>
      <xdr:row>16</xdr:row>
      <xdr:rowOff>9525</xdr:rowOff>
    </xdr:from>
    <xdr:to>
      <xdr:col>3</xdr:col>
      <xdr:colOff>1762125</xdr:colOff>
      <xdr:row>17</xdr:row>
      <xdr:rowOff>171450</xdr:rowOff>
    </xdr:to>
    <xdr:pic>
      <xdr:nvPicPr>
        <xdr:cNvPr id="57" name="Grafik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62800" y="7248525"/>
          <a:ext cx="13716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400050</xdr:colOff>
      <xdr:row>15</xdr:row>
      <xdr:rowOff>457200</xdr:rowOff>
    </xdr:from>
    <xdr:to>
      <xdr:col>4</xdr:col>
      <xdr:colOff>1790700</xdr:colOff>
      <xdr:row>17</xdr:row>
      <xdr:rowOff>161925</xdr:rowOff>
    </xdr:to>
    <xdr:pic>
      <xdr:nvPicPr>
        <xdr:cNvPr id="58" name="Grafik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0" y="7229475"/>
          <a:ext cx="13906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447675</xdr:colOff>
      <xdr:row>23</xdr:row>
      <xdr:rowOff>9525</xdr:rowOff>
    </xdr:from>
    <xdr:to>
      <xdr:col>0</xdr:col>
      <xdr:colOff>1838325</xdr:colOff>
      <xdr:row>24</xdr:row>
      <xdr:rowOff>171450</xdr:rowOff>
    </xdr:to>
    <xdr:pic>
      <xdr:nvPicPr>
        <xdr:cNvPr id="59" name="Grafik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0487025"/>
          <a:ext cx="13906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438150</xdr:colOff>
      <xdr:row>23</xdr:row>
      <xdr:rowOff>9525</xdr:rowOff>
    </xdr:from>
    <xdr:to>
      <xdr:col>1</xdr:col>
      <xdr:colOff>1819275</xdr:colOff>
      <xdr:row>24</xdr:row>
      <xdr:rowOff>171450</xdr:rowOff>
    </xdr:to>
    <xdr:pic>
      <xdr:nvPicPr>
        <xdr:cNvPr id="60" name="Grafik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10487025"/>
          <a:ext cx="13811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409575</xdr:colOff>
      <xdr:row>22</xdr:row>
      <xdr:rowOff>457200</xdr:rowOff>
    </xdr:from>
    <xdr:to>
      <xdr:col>2</xdr:col>
      <xdr:colOff>1790700</xdr:colOff>
      <xdr:row>24</xdr:row>
      <xdr:rowOff>161925</xdr:rowOff>
    </xdr:to>
    <xdr:pic>
      <xdr:nvPicPr>
        <xdr:cNvPr id="61" name="Grafik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24425" y="10467975"/>
          <a:ext cx="13811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400050</xdr:colOff>
      <xdr:row>23</xdr:row>
      <xdr:rowOff>9525</xdr:rowOff>
    </xdr:from>
    <xdr:to>
      <xdr:col>3</xdr:col>
      <xdr:colOff>1790700</xdr:colOff>
      <xdr:row>24</xdr:row>
      <xdr:rowOff>171450</xdr:rowOff>
    </xdr:to>
    <xdr:pic>
      <xdr:nvPicPr>
        <xdr:cNvPr id="62" name="Grafik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72325" y="10487025"/>
          <a:ext cx="13906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409575</xdr:colOff>
      <xdr:row>23</xdr:row>
      <xdr:rowOff>9525</xdr:rowOff>
    </xdr:from>
    <xdr:to>
      <xdr:col>4</xdr:col>
      <xdr:colOff>1800225</xdr:colOff>
      <xdr:row>24</xdr:row>
      <xdr:rowOff>171450</xdr:rowOff>
    </xdr:to>
    <xdr:pic>
      <xdr:nvPicPr>
        <xdr:cNvPr id="63" name="Grafik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39275" y="10487025"/>
          <a:ext cx="13906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352425</xdr:colOff>
      <xdr:row>29</xdr:row>
      <xdr:rowOff>428625</xdr:rowOff>
    </xdr:from>
    <xdr:to>
      <xdr:col>0</xdr:col>
      <xdr:colOff>1733550</xdr:colOff>
      <xdr:row>31</xdr:row>
      <xdr:rowOff>133350</xdr:rowOff>
    </xdr:to>
    <xdr:pic>
      <xdr:nvPicPr>
        <xdr:cNvPr id="64" name="Grafik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3677900"/>
          <a:ext cx="13811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29</xdr:row>
      <xdr:rowOff>457200</xdr:rowOff>
    </xdr:from>
    <xdr:to>
      <xdr:col>1</xdr:col>
      <xdr:colOff>1857375</xdr:colOff>
      <xdr:row>31</xdr:row>
      <xdr:rowOff>161925</xdr:rowOff>
    </xdr:to>
    <xdr:pic>
      <xdr:nvPicPr>
        <xdr:cNvPr id="65" name="Grafik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13706475"/>
          <a:ext cx="13811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419100</xdr:colOff>
      <xdr:row>30</xdr:row>
      <xdr:rowOff>9525</xdr:rowOff>
    </xdr:from>
    <xdr:to>
      <xdr:col>2</xdr:col>
      <xdr:colOff>1809750</xdr:colOff>
      <xdr:row>31</xdr:row>
      <xdr:rowOff>171450</xdr:rowOff>
    </xdr:to>
    <xdr:pic>
      <xdr:nvPicPr>
        <xdr:cNvPr id="66" name="Grafik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3950" y="13725525"/>
          <a:ext cx="13906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438150</xdr:colOff>
      <xdr:row>30</xdr:row>
      <xdr:rowOff>9525</xdr:rowOff>
    </xdr:from>
    <xdr:to>
      <xdr:col>3</xdr:col>
      <xdr:colOff>1828800</xdr:colOff>
      <xdr:row>31</xdr:row>
      <xdr:rowOff>171450</xdr:rowOff>
    </xdr:to>
    <xdr:pic>
      <xdr:nvPicPr>
        <xdr:cNvPr id="67" name="Grafik 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10425" y="13725525"/>
          <a:ext cx="13906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409575</xdr:colOff>
      <xdr:row>29</xdr:row>
      <xdr:rowOff>447675</xdr:rowOff>
    </xdr:from>
    <xdr:to>
      <xdr:col>4</xdr:col>
      <xdr:colOff>1800225</xdr:colOff>
      <xdr:row>31</xdr:row>
      <xdr:rowOff>142875</xdr:rowOff>
    </xdr:to>
    <xdr:pic>
      <xdr:nvPicPr>
        <xdr:cNvPr id="68" name="Grafik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39275" y="13696950"/>
          <a:ext cx="13906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zoomScaleSheetLayoutView="64" zoomScalePageLayoutView="0" workbookViewId="0" topLeftCell="A31">
      <selection activeCell="B5" sqref="B5"/>
    </sheetView>
  </sheetViews>
  <sheetFormatPr defaultColWidth="11.421875" defaultRowHeight="12.75"/>
  <cols>
    <col min="1" max="1" width="19.00390625" style="0" customWidth="1"/>
    <col min="2" max="2" width="48.140625" style="0" customWidth="1"/>
    <col min="3" max="3" width="18.421875" style="0" customWidth="1"/>
    <col min="4" max="4" width="19.57421875" style="0" customWidth="1"/>
  </cols>
  <sheetData>
    <row r="1" spans="1:4" ht="13.5" thickBot="1">
      <c r="A1" s="1"/>
      <c r="B1" s="1"/>
      <c r="C1" s="1"/>
      <c r="D1" s="1"/>
    </row>
    <row r="2" spans="1:4" ht="47.25" customHeight="1" thickBot="1">
      <c r="A2" s="64"/>
      <c r="B2" s="64"/>
      <c r="C2" s="40" t="s">
        <v>13</v>
      </c>
      <c r="D2" s="2" t="s">
        <v>0</v>
      </c>
    </row>
    <row r="3" spans="1:4" ht="25.5" customHeight="1" thickBot="1">
      <c r="A3" s="1"/>
      <c r="B3" s="1"/>
      <c r="C3" s="41" t="s">
        <v>14</v>
      </c>
      <c r="D3" s="3"/>
    </row>
    <row r="4" spans="2:4" ht="11.25" customHeight="1" thickBot="1">
      <c r="B4" s="4"/>
      <c r="D4" s="1"/>
    </row>
    <row r="5" spans="1:6" ht="46.5" customHeight="1">
      <c r="A5" s="5" t="s">
        <v>1</v>
      </c>
      <c r="B5" s="6"/>
      <c r="C5" s="7" t="s">
        <v>2</v>
      </c>
      <c r="D5" s="8"/>
      <c r="F5" s="1"/>
    </row>
    <row r="6" spans="5:7" ht="11.25" customHeight="1">
      <c r="E6" s="1"/>
      <c r="G6" s="1"/>
    </row>
    <row r="7" spans="1:9" ht="45" customHeight="1">
      <c r="A7" s="9" t="s">
        <v>3</v>
      </c>
      <c r="B7" s="6"/>
      <c r="C7" s="10" t="s">
        <v>4</v>
      </c>
      <c r="D7" s="59"/>
      <c r="F7" s="11"/>
      <c r="H7" s="65"/>
      <c r="I7" s="65"/>
    </row>
    <row r="8" ht="15" customHeight="1">
      <c r="B8" s="12"/>
    </row>
    <row r="9" spans="1:6" ht="45" customHeight="1">
      <c r="A9" s="66" t="s">
        <v>12</v>
      </c>
      <c r="B9" s="66"/>
      <c r="C9" s="66"/>
      <c r="D9" s="66"/>
      <c r="F9" s="13"/>
    </row>
    <row r="10" spans="1:4" ht="25.5" customHeight="1">
      <c r="A10" s="14" t="s">
        <v>5</v>
      </c>
      <c r="B10" s="15" t="s">
        <v>6</v>
      </c>
      <c r="C10" s="16" t="s">
        <v>7</v>
      </c>
      <c r="D10" s="16" t="s">
        <v>8</v>
      </c>
    </row>
    <row r="11" spans="1:5" ht="25.5" customHeight="1">
      <c r="A11" s="17" t="str">
        <f>$D$3&amp;" / 1"</f>
        <v> / 1</v>
      </c>
      <c r="B11" s="43"/>
      <c r="C11" s="18"/>
      <c r="D11" s="62"/>
      <c r="E11" s="61"/>
    </row>
    <row r="12" spans="1:4" ht="25.5" customHeight="1">
      <c r="A12" s="17" t="str">
        <f>$D$3&amp;" / 2"</f>
        <v> / 2</v>
      </c>
      <c r="B12" s="44"/>
      <c r="C12" s="18"/>
      <c r="D12" s="62"/>
    </row>
    <row r="13" spans="1:4" ht="25.5" customHeight="1">
      <c r="A13" s="17" t="str">
        <f>$D$3&amp;" / 3"</f>
        <v> / 3</v>
      </c>
      <c r="B13" s="44"/>
      <c r="C13" s="18"/>
      <c r="D13" s="62"/>
    </row>
    <row r="14" spans="1:4" ht="25.5" customHeight="1">
      <c r="A14" s="17" t="str">
        <f>$D$3&amp;" / 4"</f>
        <v> / 4</v>
      </c>
      <c r="B14" s="44"/>
      <c r="C14" s="18"/>
      <c r="D14" s="62"/>
    </row>
    <row r="15" spans="1:4" ht="25.5" customHeight="1">
      <c r="A15" s="17" t="str">
        <f>$D$3&amp;" / 5"</f>
        <v> / 5</v>
      </c>
      <c r="B15" s="44"/>
      <c r="C15" s="18"/>
      <c r="D15" s="63"/>
    </row>
    <row r="16" spans="1:5" ht="25.5" customHeight="1">
      <c r="A16" s="17" t="str">
        <f>$D$3&amp;" / 6"</f>
        <v> / 6</v>
      </c>
      <c r="B16" s="44"/>
      <c r="C16" s="18"/>
      <c r="D16" s="63"/>
      <c r="E16" s="20"/>
    </row>
    <row r="17" spans="1:4" ht="25.5" customHeight="1">
      <c r="A17" s="17" t="str">
        <f>$D$3&amp;" / 7"</f>
        <v> / 7</v>
      </c>
      <c r="B17" s="44"/>
      <c r="C17" s="18"/>
      <c r="D17" s="63"/>
    </row>
    <row r="18" spans="1:4" ht="25.5" customHeight="1">
      <c r="A18" s="17" t="str">
        <f>$D$3&amp;" / 8"</f>
        <v> / 8</v>
      </c>
      <c r="B18" s="44"/>
      <c r="C18" s="18"/>
      <c r="D18" s="63"/>
    </row>
    <row r="19" spans="1:6" ht="25.5" customHeight="1">
      <c r="A19" s="17" t="str">
        <f>$D$3&amp;" / 9"</f>
        <v> / 9</v>
      </c>
      <c r="B19" s="44"/>
      <c r="C19" s="18"/>
      <c r="D19" s="63"/>
      <c r="F19" s="21"/>
    </row>
    <row r="20" spans="1:4" ht="25.5" customHeight="1">
      <c r="A20" s="17" t="str">
        <f>$D$3&amp;" /10"</f>
        <v> /10</v>
      </c>
      <c r="B20" s="44"/>
      <c r="C20" s="18"/>
      <c r="D20" s="63"/>
    </row>
    <row r="21" spans="1:4" ht="25.5" customHeight="1">
      <c r="A21" s="17" t="str">
        <f>$D$3&amp;" /11"</f>
        <v> /11</v>
      </c>
      <c r="B21" s="44"/>
      <c r="C21" s="18"/>
      <c r="D21" s="63"/>
    </row>
    <row r="22" spans="1:4" ht="25.5" customHeight="1">
      <c r="A22" s="17" t="str">
        <f>$D$3&amp;" /12"</f>
        <v> /12</v>
      </c>
      <c r="B22" s="44"/>
      <c r="C22" s="18"/>
      <c r="D22" s="63"/>
    </row>
    <row r="23" spans="1:4" ht="25.5" customHeight="1">
      <c r="A23" s="17" t="str">
        <f>$D$3&amp;" /13"</f>
        <v> /13</v>
      </c>
      <c r="B23" s="44"/>
      <c r="C23" s="18"/>
      <c r="D23" s="63"/>
    </row>
    <row r="24" spans="1:4" ht="25.5" customHeight="1">
      <c r="A24" s="17" t="str">
        <f>$D$3&amp;" /14"</f>
        <v> /14</v>
      </c>
      <c r="B24" s="44"/>
      <c r="C24" s="18"/>
      <c r="D24" s="63"/>
    </row>
    <row r="25" spans="1:4" ht="25.5" customHeight="1">
      <c r="A25" s="17" t="str">
        <f>$D$3&amp;" /15"</f>
        <v> /15</v>
      </c>
      <c r="B25" s="44"/>
      <c r="C25" s="18"/>
      <c r="D25" s="63"/>
    </row>
    <row r="26" spans="1:4" ht="25.5" customHeight="1">
      <c r="A26" s="17" t="str">
        <f>$D$3&amp;" /16"</f>
        <v> /16</v>
      </c>
      <c r="B26" s="44"/>
      <c r="C26" s="18"/>
      <c r="D26" s="63"/>
    </row>
    <row r="27" spans="1:4" ht="25.5" customHeight="1">
      <c r="A27" s="17" t="str">
        <f>$D$3&amp;" /17"</f>
        <v> /17</v>
      </c>
      <c r="B27" s="44"/>
      <c r="C27" s="18"/>
      <c r="D27" s="63"/>
    </row>
    <row r="28" spans="1:4" ht="25.5" customHeight="1">
      <c r="A28" s="17" t="str">
        <f>$D$3&amp;" /18"</f>
        <v> /18</v>
      </c>
      <c r="B28" s="44"/>
      <c r="C28" s="18"/>
      <c r="D28" s="63"/>
    </row>
    <row r="29" spans="1:4" ht="25.5" customHeight="1">
      <c r="A29" s="17" t="str">
        <f>$D$3&amp;" /19"</f>
        <v> /19</v>
      </c>
      <c r="B29" s="44"/>
      <c r="C29" s="18"/>
      <c r="D29" s="63"/>
    </row>
    <row r="30" spans="1:4" ht="25.5" customHeight="1">
      <c r="A30" s="17" t="str">
        <f>$D$3&amp;" /20"</f>
        <v> /20</v>
      </c>
      <c r="B30" s="44"/>
      <c r="C30" s="18"/>
      <c r="D30" s="63"/>
    </row>
    <row r="31" spans="1:4" ht="25.5" customHeight="1">
      <c r="A31" s="17" t="str">
        <f>$D$3&amp;" /21"</f>
        <v> /21</v>
      </c>
      <c r="B31" s="44"/>
      <c r="C31" s="18"/>
      <c r="D31" s="63"/>
    </row>
    <row r="32" spans="1:4" ht="25.5" customHeight="1">
      <c r="A32" s="17" t="str">
        <f>$D$3&amp;" /22"</f>
        <v> /22</v>
      </c>
      <c r="B32" s="44"/>
      <c r="C32" s="18"/>
      <c r="D32" s="63"/>
    </row>
    <row r="33" spans="1:4" ht="25.5" customHeight="1">
      <c r="A33" s="17" t="str">
        <f>$D$3&amp;" /23"</f>
        <v> /23</v>
      </c>
      <c r="B33" s="44"/>
      <c r="C33" s="18"/>
      <c r="D33" s="63"/>
    </row>
    <row r="34" spans="1:4" ht="25.5" customHeight="1">
      <c r="A34" s="17" t="str">
        <f>$D$3&amp;" /24"</f>
        <v> /24</v>
      </c>
      <c r="B34" s="44"/>
      <c r="C34" s="18"/>
      <c r="D34" s="63"/>
    </row>
    <row r="35" spans="1:4" ht="25.5" customHeight="1">
      <c r="A35" s="17" t="str">
        <f>$D$3&amp;" /25"</f>
        <v> /25</v>
      </c>
      <c r="B35" s="44"/>
      <c r="C35" s="18"/>
      <c r="D35" s="63"/>
    </row>
  </sheetData>
  <sheetProtection/>
  <mergeCells count="3">
    <mergeCell ref="A2:B2"/>
    <mergeCell ref="H7:I7"/>
    <mergeCell ref="A9:D9"/>
  </mergeCells>
  <printOptions/>
  <pageMargins left="0.7083333333333334" right="0.19652777777777777" top="0.25" bottom="0.3597222222222222" header="0.5118055555555555" footer="0.5118055555555555"/>
  <pageSetup firstPageNumber="1" useFirstPageNumber="1" fitToHeight="1" fitToWidth="1" horizontalDpi="600" verticalDpi="600" orientation="portrait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5"/>
  <sheetViews>
    <sheetView zoomScaleSheetLayoutView="64" zoomScalePageLayoutView="0" workbookViewId="0" topLeftCell="A13">
      <selection activeCell="D27" sqref="D27"/>
    </sheetView>
  </sheetViews>
  <sheetFormatPr defaultColWidth="11.421875" defaultRowHeight="12.75"/>
  <cols>
    <col min="1" max="1" width="19.28125" style="22" customWidth="1"/>
    <col min="2" max="2" width="48.28125" style="22" customWidth="1"/>
    <col min="3" max="3" width="18.140625" style="22" customWidth="1"/>
    <col min="4" max="4" width="19.28125" style="22" customWidth="1"/>
    <col min="5" max="5" width="17.00390625" style="22" customWidth="1"/>
    <col min="6" max="16384" width="11.421875" style="22" customWidth="1"/>
  </cols>
  <sheetData>
    <row r="1" spans="1:4" ht="33" customHeight="1">
      <c r="A1" s="14" t="s">
        <v>5</v>
      </c>
      <c r="B1" s="15" t="s">
        <v>6</v>
      </c>
      <c r="C1" s="16" t="s">
        <v>7</v>
      </c>
      <c r="D1" s="16" t="s">
        <v>8</v>
      </c>
    </row>
    <row r="2" spans="1:4" ht="27" customHeight="1">
      <c r="A2" s="17" t="str">
        <f>'Kundenliste Artikel 1-25'!$D$3&amp;" / 26"</f>
        <v> / 26</v>
      </c>
      <c r="B2" s="44"/>
      <c r="C2" s="18"/>
      <c r="D2" s="19"/>
    </row>
    <row r="3" spans="1:4" ht="27" customHeight="1">
      <c r="A3" s="17" t="str">
        <f>'Kundenliste Artikel 1-25'!$D$3&amp;" / 27"</f>
        <v> / 27</v>
      </c>
      <c r="B3" s="44"/>
      <c r="C3" s="18"/>
      <c r="D3" s="19"/>
    </row>
    <row r="4" spans="1:4" ht="27" customHeight="1">
      <c r="A4" s="17" t="str">
        <f>'Kundenliste Artikel 1-25'!$D$3&amp;" / 28"</f>
        <v> / 28</v>
      </c>
      <c r="B4" s="44"/>
      <c r="C4" s="18"/>
      <c r="D4" s="19"/>
    </row>
    <row r="5" spans="1:4" ht="27" customHeight="1">
      <c r="A5" s="17" t="str">
        <f>'Kundenliste Artikel 1-25'!$D$3&amp;" / 29"</f>
        <v> / 29</v>
      </c>
      <c r="B5" s="44"/>
      <c r="C5" s="18"/>
      <c r="D5" s="19"/>
    </row>
    <row r="6" spans="1:4" ht="27" customHeight="1">
      <c r="A6" s="17" t="str">
        <f>'Kundenliste Artikel 1-25'!$D$3&amp;" / 30"</f>
        <v> / 30</v>
      </c>
      <c r="B6" s="44"/>
      <c r="C6" s="18"/>
      <c r="D6" s="19"/>
    </row>
    <row r="7" spans="1:7" ht="27" customHeight="1">
      <c r="A7" s="17" t="str">
        <f>'Kundenliste Artikel 1-25'!$D$3&amp;" / 31"</f>
        <v> / 31</v>
      </c>
      <c r="B7" s="44"/>
      <c r="C7" s="18"/>
      <c r="D7" s="19"/>
      <c r="G7" s="23"/>
    </row>
    <row r="8" spans="1:4" ht="27" customHeight="1">
      <c r="A8" s="17" t="str">
        <f>'Kundenliste Artikel 1-25'!$D$3&amp;" / 32"</f>
        <v> / 32</v>
      </c>
      <c r="B8" s="44"/>
      <c r="C8" s="18"/>
      <c r="D8" s="19"/>
    </row>
    <row r="9" spans="1:4" ht="27" customHeight="1">
      <c r="A9" s="17" t="str">
        <f>'Kundenliste Artikel 1-25'!$D$3&amp;" / 33"</f>
        <v> / 33</v>
      </c>
      <c r="B9" s="44"/>
      <c r="C9" s="18"/>
      <c r="D9" s="19"/>
    </row>
    <row r="10" spans="1:4" ht="27" customHeight="1">
      <c r="A10" s="17" t="str">
        <f>'Kundenliste Artikel 1-25'!$D$3&amp;" / 34"</f>
        <v> / 34</v>
      </c>
      <c r="B10" s="44"/>
      <c r="C10" s="18"/>
      <c r="D10" s="19"/>
    </row>
    <row r="11" spans="1:4" ht="27" customHeight="1">
      <c r="A11" s="17" t="str">
        <f>'Kundenliste Artikel 1-25'!$D$3&amp;" / 35"</f>
        <v> / 35</v>
      </c>
      <c r="B11" s="44"/>
      <c r="C11" s="18"/>
      <c r="D11" s="19"/>
    </row>
    <row r="12" spans="1:4" ht="27" customHeight="1">
      <c r="A12" s="17" t="str">
        <f>'Kundenliste Artikel 1-25'!$D$3&amp;" / 36"</f>
        <v> / 36</v>
      </c>
      <c r="B12" s="44"/>
      <c r="C12" s="18"/>
      <c r="D12" s="19"/>
    </row>
    <row r="13" spans="1:4" ht="27" customHeight="1">
      <c r="A13" s="17" t="str">
        <f>'Kundenliste Artikel 1-25'!$D$3&amp;" / 37"</f>
        <v> / 37</v>
      </c>
      <c r="B13" s="44"/>
      <c r="C13" s="18"/>
      <c r="D13" s="19"/>
    </row>
    <row r="14" spans="1:4" ht="27" customHeight="1">
      <c r="A14" s="17" t="str">
        <f>'Kundenliste Artikel 1-25'!$D$3&amp;" / 38"</f>
        <v> / 38</v>
      </c>
      <c r="B14" s="44"/>
      <c r="C14" s="18"/>
      <c r="D14" s="19"/>
    </row>
    <row r="15" spans="1:4" ht="27" customHeight="1">
      <c r="A15" s="17" t="str">
        <f>'Kundenliste Artikel 1-25'!$D$3&amp;" / 39"</f>
        <v> / 39</v>
      </c>
      <c r="B15" s="44"/>
      <c r="C15" s="18"/>
      <c r="D15" s="19"/>
    </row>
    <row r="16" spans="1:4" ht="27" customHeight="1">
      <c r="A16" s="17" t="str">
        <f>'Kundenliste Artikel 1-25'!$D$3&amp;" / 40"</f>
        <v> / 40</v>
      </c>
      <c r="B16" s="44"/>
      <c r="C16" s="18"/>
      <c r="D16" s="19"/>
    </row>
    <row r="17" spans="1:4" ht="27" customHeight="1">
      <c r="A17" s="17" t="str">
        <f>'Kundenliste Artikel 1-25'!$D$3&amp;" / 41"</f>
        <v> / 41</v>
      </c>
      <c r="B17" s="44"/>
      <c r="C17" s="18"/>
      <c r="D17" s="19"/>
    </row>
    <row r="18" spans="1:4" ht="27" customHeight="1">
      <c r="A18" s="17" t="str">
        <f>'Kundenliste Artikel 1-25'!$D$3&amp;" / 42"</f>
        <v> / 42</v>
      </c>
      <c r="B18" s="44"/>
      <c r="C18" s="18"/>
      <c r="D18" s="19"/>
    </row>
    <row r="19" spans="1:4" ht="27" customHeight="1">
      <c r="A19" s="17" t="str">
        <f>'Kundenliste Artikel 1-25'!$D$3&amp;" / 43"</f>
        <v> / 43</v>
      </c>
      <c r="B19" s="44"/>
      <c r="C19" s="18"/>
      <c r="D19" s="19"/>
    </row>
    <row r="20" spans="1:4" ht="27" customHeight="1">
      <c r="A20" s="17" t="str">
        <f>'Kundenliste Artikel 1-25'!$D$3&amp;" / 44"</f>
        <v> / 44</v>
      </c>
      <c r="B20" s="44"/>
      <c r="C20" s="18"/>
      <c r="D20" s="19"/>
    </row>
    <row r="21" spans="1:4" ht="27" customHeight="1">
      <c r="A21" s="17" t="str">
        <f>'Kundenliste Artikel 1-25'!$D$3&amp;" / 45"</f>
        <v> / 45</v>
      </c>
      <c r="B21" s="44"/>
      <c r="C21" s="18"/>
      <c r="D21" s="19"/>
    </row>
    <row r="22" spans="1:4" ht="27" customHeight="1">
      <c r="A22" s="17" t="str">
        <f>'Kundenliste Artikel 1-25'!$D$3&amp;" / 46"</f>
        <v> / 46</v>
      </c>
      <c r="B22" s="44"/>
      <c r="C22" s="18"/>
      <c r="D22" s="19"/>
    </row>
    <row r="23" spans="1:4" ht="27" customHeight="1">
      <c r="A23" s="17" t="str">
        <f>'Kundenliste Artikel 1-25'!$D$3&amp;" / 47"</f>
        <v> / 47</v>
      </c>
      <c r="B23" s="44"/>
      <c r="C23" s="18"/>
      <c r="D23" s="19"/>
    </row>
    <row r="24" spans="1:4" ht="27" customHeight="1">
      <c r="A24" s="17" t="str">
        <f>'Kundenliste Artikel 1-25'!$D$3&amp;" / 48"</f>
        <v> / 48</v>
      </c>
      <c r="B24" s="44"/>
      <c r="C24" s="18"/>
      <c r="D24" s="19"/>
    </row>
    <row r="25" spans="1:4" ht="27" customHeight="1">
      <c r="A25" s="17" t="str">
        <f>'Kundenliste Artikel 1-25'!$D$3&amp;" / 49"</f>
        <v> / 49</v>
      </c>
      <c r="B25" s="44"/>
      <c r="C25" s="18"/>
      <c r="D25" s="19"/>
    </row>
    <row r="26" spans="1:4" ht="27" customHeight="1" thickBot="1">
      <c r="A26" s="17" t="str">
        <f>'Kundenliste Artikel 1-25'!$D$3&amp;" / 50"</f>
        <v> / 50</v>
      </c>
      <c r="B26" s="45"/>
      <c r="C26" s="46"/>
      <c r="D26" s="47"/>
    </row>
    <row r="27" spans="1:4" ht="23.25" customHeight="1" thickBot="1">
      <c r="A27"/>
      <c r="B27" s="50" t="s">
        <v>16</v>
      </c>
      <c r="C27" s="48"/>
      <c r="D27" s="49">
        <f>SUM('Kundenliste Artikel 1-25'!D11:D35)</f>
        <v>0</v>
      </c>
    </row>
    <row r="28" spans="1:4" ht="16.5">
      <c r="A28"/>
      <c r="B28"/>
      <c r="C28"/>
      <c r="D28"/>
    </row>
    <row r="29" spans="1:4" ht="16.5">
      <c r="A29"/>
      <c r="B29"/>
      <c r="C29"/>
      <c r="D29"/>
    </row>
    <row r="30" spans="1:4" ht="16.5">
      <c r="A30"/>
      <c r="B30"/>
      <c r="C30"/>
      <c r="D30"/>
    </row>
    <row r="31" spans="1:4" ht="16.5">
      <c r="A31"/>
      <c r="B31"/>
      <c r="C31"/>
      <c r="D31"/>
    </row>
    <row r="32" spans="1:4" ht="16.5" hidden="1">
      <c r="A32"/>
      <c r="B32"/>
      <c r="C32"/>
      <c r="D32"/>
    </row>
    <row r="33" spans="1:4" ht="16.5">
      <c r="A33"/>
      <c r="B33"/>
      <c r="C33"/>
      <c r="D33"/>
    </row>
    <row r="34" spans="1:4" ht="16.5">
      <c r="A34"/>
      <c r="B34"/>
      <c r="C34"/>
      <c r="D34"/>
    </row>
    <row r="35" spans="1:4" ht="16.5">
      <c r="A35"/>
      <c r="B35"/>
      <c r="C35"/>
      <c r="D35"/>
    </row>
  </sheetData>
  <sheetProtection/>
  <printOptions/>
  <pageMargins left="0.6694444444444444" right="0.6694444444444444" top="0.7875" bottom="0.43333333333333335" header="0.5118055555555555" footer="0.5118055555555555"/>
  <pageSetup firstPageNumber="2" useFirstPageNumber="1" fitToHeight="1" fitToWidth="1" horizontalDpi="300" verticalDpi="300" orientation="portrait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9"/>
  <sheetViews>
    <sheetView zoomScale="75" zoomScaleNormal="75" zoomScaleSheetLayoutView="64" zoomScalePageLayoutView="0" workbookViewId="0" topLeftCell="A1">
      <selection activeCell="E9" sqref="E9"/>
    </sheetView>
  </sheetViews>
  <sheetFormatPr defaultColWidth="11.7109375" defaultRowHeight="31.5" customHeight="1"/>
  <cols>
    <col min="1" max="5" width="33.8515625" style="24" customWidth="1"/>
    <col min="6" max="16384" width="11.7109375" style="24" customWidth="1"/>
  </cols>
  <sheetData>
    <row r="1" spans="1:9" ht="31.5" customHeight="1">
      <c r="A1" s="25" t="s">
        <v>17</v>
      </c>
      <c r="B1"/>
      <c r="C1"/>
      <c r="D1"/>
      <c r="E1" s="67"/>
      <c r="F1" s="67"/>
      <c r="G1" s="67"/>
      <c r="H1" s="67"/>
      <c r="I1" s="67"/>
    </row>
    <row r="2" spans="1:6" s="51" customFormat="1" ht="31.5" customHeight="1">
      <c r="A2" s="26" t="s">
        <v>15</v>
      </c>
      <c r="B2" s="42">
        <f>IF(('Kundenliste Artikel 1-25'!D3)=0,"",('Kundenliste Artikel 1-25'!D3))</f>
      </c>
      <c r="C2" s="27"/>
      <c r="D2" s="28"/>
      <c r="E2" s="28"/>
      <c r="F2" s="24"/>
    </row>
    <row r="3" spans="1:6" s="51" customFormat="1" ht="34.5" customHeight="1">
      <c r="A3" s="29"/>
      <c r="B3" s="29"/>
      <c r="C3" s="29"/>
      <c r="D3" s="29"/>
      <c r="E3" s="29"/>
      <c r="F3" s="24"/>
    </row>
    <row r="4" spans="1:6" s="51" customFormat="1" ht="34.5" customHeight="1">
      <c r="A4" s="30" t="s">
        <v>10</v>
      </c>
      <c r="B4" s="30" t="s">
        <v>10</v>
      </c>
      <c r="C4" s="30" t="s">
        <v>10</v>
      </c>
      <c r="D4" s="30" t="s">
        <v>10</v>
      </c>
      <c r="E4" s="30" t="s">
        <v>10</v>
      </c>
      <c r="F4" s="24"/>
    </row>
    <row r="5" spans="1:6" s="52" customFormat="1" ht="37.5" customHeight="1">
      <c r="A5" s="31" t="str">
        <f>IF(($B$2)=0,"",($B$2))&amp;" / "&amp;1</f>
        <v> / 1</v>
      </c>
      <c r="B5" s="32" t="str">
        <f>IF(($B$2)=0,"",($B$2))&amp;" / "&amp;2</f>
        <v> / 2</v>
      </c>
      <c r="C5" s="32" t="str">
        <f>IF(($B$2)=0,"",($B$2))&amp;" / "&amp;3</f>
        <v> / 3</v>
      </c>
      <c r="D5" s="32" t="str">
        <f>IF(($B$2)=0,"",($B$2))&amp;" / "&amp;4</f>
        <v> / 4</v>
      </c>
      <c r="E5" s="32" t="str">
        <f>IF(($B$2)=0,"",($B$2))&amp;" / "&amp;5</f>
        <v> / 5</v>
      </c>
      <c r="F5" s="33"/>
    </row>
    <row r="6" spans="1:5" s="53" customFormat="1" ht="37.5" customHeight="1">
      <c r="A6" s="39" t="str">
        <f>"Art.bez.: "&amp;'Kundenliste Artikel 1-25'!B11</f>
        <v>Art.bez.: </v>
      </c>
      <c r="B6" s="39" t="str">
        <f>"Art.bez.: "&amp;'Kundenliste Artikel 1-25'!B12</f>
        <v>Art.bez.: </v>
      </c>
      <c r="C6" s="39" t="str">
        <f>"Art.bez.: "&amp;'Kundenliste Artikel 1-25'!B13</f>
        <v>Art.bez.: </v>
      </c>
      <c r="D6" s="39" t="str">
        <f>"Art.bez.: "&amp;'Kundenliste Artikel 1-25'!B14</f>
        <v>Art.bez.: </v>
      </c>
      <c r="E6" s="39" t="str">
        <f>"Art.bez.: "&amp;'Kundenliste Artikel 1-25'!B15</f>
        <v>Art.bez.: </v>
      </c>
    </row>
    <row r="7" spans="1:6" s="54" customFormat="1" ht="37.5" customHeight="1">
      <c r="A7" s="39" t="str">
        <f>"Größe:          "&amp;'Kundenliste Artikel 1-25'!C11</f>
        <v>Größe:          </v>
      </c>
      <c r="B7" s="39" t="str">
        <f>"Größe:          "&amp;'Kundenliste Artikel 1-25'!C12</f>
        <v>Größe:          </v>
      </c>
      <c r="C7" s="39" t="str">
        <f>"Größe:          "&amp;'Kundenliste Artikel 1-25'!C13</f>
        <v>Größe:          </v>
      </c>
      <c r="D7" s="39" t="str">
        <f>"Größe:          "&amp;'Kundenliste Artikel 1-25'!C14</f>
        <v>Größe:          </v>
      </c>
      <c r="E7" s="39" t="str">
        <f>"Größe:          "&amp;'Kundenliste Artikel 1-25'!C15</f>
        <v>Größe:          </v>
      </c>
      <c r="F7" s="57"/>
    </row>
    <row r="8" spans="1:6" s="54" customFormat="1" ht="37.5" customHeight="1">
      <c r="A8" s="39" t="s">
        <v>11</v>
      </c>
      <c r="B8" s="39" t="s">
        <v>11</v>
      </c>
      <c r="C8" s="39" t="s">
        <v>11</v>
      </c>
      <c r="D8" s="39" t="s">
        <v>11</v>
      </c>
      <c r="E8" s="39" t="s">
        <v>11</v>
      </c>
      <c r="F8" s="57"/>
    </row>
    <row r="9" spans="1:5" s="53" customFormat="1" ht="37.5" customHeight="1">
      <c r="A9" s="60">
        <f>IF(('Kundenliste Artikel 1-25'!D11)=0,"",('Kundenliste Artikel 1-25'!D11))</f>
      </c>
      <c r="B9" s="60">
        <f>IF(('Kundenliste Artikel 1-25'!D12)=0,"",('Kundenliste Artikel 1-25'!D12))</f>
      </c>
      <c r="C9" s="60">
        <f>IF(('Kundenliste Artikel 1-25'!D13)=0,"",('Kundenliste Artikel 1-25'!D13))</f>
      </c>
      <c r="D9" s="60">
        <f>IF(('Kundenliste Artikel 1-25'!D14)=0,"",('Kundenliste Artikel 1-25'!D14))</f>
      </c>
      <c r="E9" s="60">
        <f>IF(('Kundenliste Artikel 1-25'!D15)=0,"",('Kundenliste Artikel 1-25'!D15))</f>
      </c>
    </row>
    <row r="10" spans="1:5" s="51" customFormat="1" ht="34.5" customHeight="1">
      <c r="A10" s="29"/>
      <c r="B10" s="29"/>
      <c r="C10" s="29"/>
      <c r="D10" s="29"/>
      <c r="E10" s="29"/>
    </row>
    <row r="11" spans="1:5" s="51" customFormat="1" ht="31.5" customHeight="1">
      <c r="A11" s="30" t="s">
        <v>10</v>
      </c>
      <c r="B11" s="30" t="s">
        <v>10</v>
      </c>
      <c r="C11" s="30" t="s">
        <v>10</v>
      </c>
      <c r="D11" s="30" t="s">
        <v>10</v>
      </c>
      <c r="E11" s="30" t="s">
        <v>10</v>
      </c>
    </row>
    <row r="12" spans="1:9" s="52" customFormat="1" ht="37.5" customHeight="1">
      <c r="A12" s="32" t="str">
        <f>IF(($B$2)=0,"",($B$2))&amp;" / "&amp;6</f>
        <v> / 6</v>
      </c>
      <c r="B12" s="32" t="str">
        <f>IF(($B$2)=0,"",($B$2))&amp;" / "&amp;7</f>
        <v> / 7</v>
      </c>
      <c r="C12" s="32" t="str">
        <f>IF(($B$2)=0,"",($B$2))&amp;" / "&amp;8</f>
        <v> / 8</v>
      </c>
      <c r="D12" s="32" t="str">
        <f>IF(($B$2)=0,"",($B$2))&amp;" / "&amp;9</f>
        <v> / 9</v>
      </c>
      <c r="E12" s="32" t="str">
        <f>IF(($B$2)=0,"",($B$2))&amp;" / "&amp;10</f>
        <v> / 10</v>
      </c>
      <c r="F12" s="55"/>
      <c r="G12" s="55"/>
      <c r="H12" s="55"/>
      <c r="I12" s="55"/>
    </row>
    <row r="13" spans="1:5" s="53" customFormat="1" ht="37.5" customHeight="1">
      <c r="A13" s="39" t="str">
        <f>"Art.bez.:   "&amp;'Kundenliste Artikel 1-25'!B16</f>
        <v>Art.bez.:   </v>
      </c>
      <c r="B13" s="39" t="str">
        <f>"Art.bez.:  "&amp;'Kundenliste Artikel 1-25'!B17</f>
        <v>Art.bez.:  </v>
      </c>
      <c r="C13" s="39" t="str">
        <f>"Art.bez.:  "&amp;'Kundenliste Artikel 1-25'!B18</f>
        <v>Art.bez.:  </v>
      </c>
      <c r="D13" s="39" t="str">
        <f>"Art.bez.:    "&amp;'Kundenliste Artikel 1-25'!B19</f>
        <v>Art.bez.:    </v>
      </c>
      <c r="E13" s="39" t="str">
        <f>"Art.bez.:    "&amp;'Kundenliste Artikel 1-25'!B20</f>
        <v>Art.bez.:    </v>
      </c>
    </row>
    <row r="14" spans="1:6" s="54" customFormat="1" ht="37.5" customHeight="1">
      <c r="A14" s="39" t="str">
        <f>"Größe:             "&amp;'Kundenliste Artikel 1-25'!C16</f>
        <v>Größe:             </v>
      </c>
      <c r="B14" s="39" t="str">
        <f>"Größe:             "&amp;'Kundenliste Artikel 1-25'!C17</f>
        <v>Größe:             </v>
      </c>
      <c r="C14" s="39" t="str">
        <f>"Größe:             "&amp;'Kundenliste Artikel 1-25'!C18</f>
        <v>Größe:             </v>
      </c>
      <c r="D14" s="39" t="str">
        <f>"Größe:             "&amp;'Kundenliste Artikel 1-25'!C19</f>
        <v>Größe:             </v>
      </c>
      <c r="E14" s="39" t="str">
        <f>"Größe:             "&amp;'Kundenliste Artikel 1-25'!C20</f>
        <v>Größe:             </v>
      </c>
      <c r="F14" s="57"/>
    </row>
    <row r="15" spans="1:6" s="54" customFormat="1" ht="37.5" customHeight="1">
      <c r="A15" s="39" t="s">
        <v>11</v>
      </c>
      <c r="B15" s="39" t="s">
        <v>11</v>
      </c>
      <c r="C15" s="39" t="s">
        <v>11</v>
      </c>
      <c r="D15" s="39" t="s">
        <v>11</v>
      </c>
      <c r="E15" s="39" t="s">
        <v>11</v>
      </c>
      <c r="F15" s="57"/>
    </row>
    <row r="16" spans="1:5" s="53" customFormat="1" ht="37.5" customHeight="1">
      <c r="A16" s="60">
        <f>IF(('Kundenliste Artikel 1-25'!D16)=0,"",('Kundenliste Artikel 1-25'!D16))</f>
      </c>
      <c r="B16" s="60">
        <f>IF(('Kundenliste Artikel 1-25'!D17)=0,"",('Kundenliste Artikel 1-25'!D17))</f>
      </c>
      <c r="C16" s="60">
        <f>IF(('Kundenliste Artikel 1-25'!D18)=0,"",('Kundenliste Artikel 1-25'!D18))</f>
      </c>
      <c r="D16" s="60">
        <f>IF(('Kundenliste Artikel 1-25'!D19)=0,"",('Kundenliste Artikel 1-25'!D19))</f>
      </c>
      <c r="E16" s="60">
        <f>IF(('Kundenliste Artikel 1-25'!D20)=0,"",('Kundenliste Artikel 1-25'!D20))</f>
      </c>
    </row>
    <row r="17" spans="1:5" s="51" customFormat="1" ht="34.5" customHeight="1">
      <c r="A17" s="29"/>
      <c r="B17" s="29"/>
      <c r="C17" s="29"/>
      <c r="D17" s="29"/>
      <c r="E17" s="29"/>
    </row>
    <row r="18" spans="1:5" s="51" customFormat="1" ht="34.5" customHeight="1">
      <c r="A18" s="30" t="s">
        <v>10</v>
      </c>
      <c r="B18" s="30" t="s">
        <v>10</v>
      </c>
      <c r="C18" s="30" t="s">
        <v>10</v>
      </c>
      <c r="D18" s="30" t="s">
        <v>10</v>
      </c>
      <c r="E18" s="30" t="s">
        <v>10</v>
      </c>
    </row>
    <row r="19" spans="1:9" s="52" customFormat="1" ht="37.5" customHeight="1">
      <c r="A19" s="32" t="str">
        <f>IF(($B$2)=0,"",($B$2))&amp;" / "&amp;11</f>
        <v> / 11</v>
      </c>
      <c r="B19" s="32" t="str">
        <f>IF(($B$2)=0,"",($B$2))&amp;" / "&amp;12</f>
        <v> / 12</v>
      </c>
      <c r="C19" s="32" t="str">
        <f>IF(($B$2)=0,"",($B$2))&amp;" / "&amp;13</f>
        <v> / 13</v>
      </c>
      <c r="D19" s="32" t="str">
        <f>IF(($B$2)=0,"",($B$2))&amp;" / "&amp;14</f>
        <v> / 14</v>
      </c>
      <c r="E19" s="32" t="str">
        <f>IF(($B$2)=0,"",($B$2))&amp;" / "&amp;15</f>
        <v> / 15</v>
      </c>
      <c r="F19" s="55"/>
      <c r="G19" s="55"/>
      <c r="H19" s="55"/>
      <c r="I19" s="55"/>
    </row>
    <row r="20" spans="1:5" s="53" customFormat="1" ht="37.5" customHeight="1">
      <c r="A20" s="39" t="str">
        <f>"Art.bez.:  "&amp;'Kundenliste Artikel 1-25'!B21</f>
        <v>Art.bez.:  </v>
      </c>
      <c r="B20" s="39" t="str">
        <f>"Art.bez.: "&amp;'Kundenliste Artikel 1-25'!B22</f>
        <v>Art.bez.: </v>
      </c>
      <c r="C20" s="39" t="str">
        <f>"Art.bez.:  "&amp;'Kundenliste Artikel 1-25'!B23</f>
        <v>Art.bez.:  </v>
      </c>
      <c r="D20" s="39" t="str">
        <f>"Art.bez.: "&amp;'Kundenliste Artikel 1-25'!B24</f>
        <v>Art.bez.: </v>
      </c>
      <c r="E20" s="39" t="str">
        <f>"Art.bez.: "&amp;'Kundenliste Artikel 1-25'!B25</f>
        <v>Art.bez.: </v>
      </c>
    </row>
    <row r="21" spans="1:6" s="54" customFormat="1" ht="37.5" customHeight="1">
      <c r="A21" s="39" t="str">
        <f>"Größe:             "&amp;'Kundenliste Artikel 1-25'!C21</f>
        <v>Größe:             </v>
      </c>
      <c r="B21" s="39" t="str">
        <f>"Größe:             "&amp;'Kundenliste Artikel 1-25'!C22</f>
        <v>Größe:             </v>
      </c>
      <c r="C21" s="39" t="str">
        <f>"Größe:             "&amp;'Kundenliste Artikel 1-25'!C23</f>
        <v>Größe:             </v>
      </c>
      <c r="D21" s="39" t="str">
        <f>"Größe:             "&amp;'Kundenliste Artikel 1-25'!C24</f>
        <v>Größe:             </v>
      </c>
      <c r="E21" s="39" t="str">
        <f>"Größe:             "&amp;'Kundenliste Artikel 1-25'!C25</f>
        <v>Größe:             </v>
      </c>
      <c r="F21" s="57"/>
    </row>
    <row r="22" spans="1:6" s="54" customFormat="1" ht="37.5" customHeight="1">
      <c r="A22" s="39" t="s">
        <v>11</v>
      </c>
      <c r="B22" s="39" t="s">
        <v>11</v>
      </c>
      <c r="C22" s="39" t="s">
        <v>11</v>
      </c>
      <c r="D22" s="39" t="s">
        <v>11</v>
      </c>
      <c r="E22" s="39" t="s">
        <v>11</v>
      </c>
      <c r="F22" s="57"/>
    </row>
    <row r="23" spans="1:5" s="53" customFormat="1" ht="37.5" customHeight="1">
      <c r="A23" s="60">
        <f>IF(('Kundenliste Artikel 1-25'!D21)=0,"",('Kundenliste Artikel 1-25'!D21))</f>
      </c>
      <c r="B23" s="60">
        <f>IF(('Kundenliste Artikel 1-25'!D22)=0,"",('Kundenliste Artikel 1-25'!D22))</f>
      </c>
      <c r="C23" s="60">
        <f>IF(('Kundenliste Artikel 1-25'!D23)=0,"",('Kundenliste Artikel 1-25'!D23))</f>
      </c>
      <c r="D23" s="60">
        <f>IF(('Kundenliste Artikel 1-25'!D24)=0,"",('Kundenliste Artikel 1-25'!D24))</f>
      </c>
      <c r="E23" s="60">
        <f>IF(('Kundenliste Artikel 1-25'!D25)=0,"",('Kundenliste Artikel 1-25'!D25))</f>
      </c>
    </row>
    <row r="24" spans="1:5" s="51" customFormat="1" ht="34.5" customHeight="1">
      <c r="A24" s="29"/>
      <c r="B24" s="29"/>
      <c r="C24" s="29"/>
      <c r="D24" s="29"/>
      <c r="E24" s="29"/>
    </row>
    <row r="25" spans="1:5" s="51" customFormat="1" ht="34.5" customHeight="1">
      <c r="A25" s="30" t="s">
        <v>10</v>
      </c>
      <c r="B25" s="30" t="s">
        <v>10</v>
      </c>
      <c r="C25" s="30" t="s">
        <v>10</v>
      </c>
      <c r="D25" s="30" t="s">
        <v>10</v>
      </c>
      <c r="E25" s="30" t="s">
        <v>10</v>
      </c>
    </row>
    <row r="26" spans="1:9" s="52" customFormat="1" ht="37.5" customHeight="1">
      <c r="A26" s="32" t="str">
        <f>IF(($B$2)=0,"",($B$2))&amp;" / "&amp;16</f>
        <v> / 16</v>
      </c>
      <c r="B26" s="32" t="str">
        <f>IF(($B$2)=0,"",($B$2))&amp;" / "&amp;17</f>
        <v> / 17</v>
      </c>
      <c r="C26" s="32" t="str">
        <f>IF(($B$2)=0,"",($B$2))&amp;" / "&amp;18</f>
        <v> / 18</v>
      </c>
      <c r="D26" s="32" t="str">
        <f>IF(($B$2)=0,"",($B$2))&amp;" / "&amp;19</f>
        <v> / 19</v>
      </c>
      <c r="E26" s="32" t="str">
        <f>IF(($B$2)=0,"",($B$2))&amp;" / "&amp;20</f>
        <v> / 20</v>
      </c>
      <c r="F26" s="55"/>
      <c r="G26" s="55"/>
      <c r="H26" s="55"/>
      <c r="I26" s="55"/>
    </row>
    <row r="27" spans="1:5" s="53" customFormat="1" ht="37.5" customHeight="1">
      <c r="A27" s="39" t="str">
        <f>"Art.bez.: "&amp;'Kundenliste Artikel 1-25'!B26</f>
        <v>Art.bez.: </v>
      </c>
      <c r="B27" s="39" t="str">
        <f>"Art.bez.: "&amp;'Kundenliste Artikel 1-25'!B27</f>
        <v>Art.bez.: </v>
      </c>
      <c r="C27" s="39" t="str">
        <f>"Art.bez.: "&amp;'Kundenliste Artikel 1-25'!B28</f>
        <v>Art.bez.: </v>
      </c>
      <c r="D27" s="39" t="str">
        <f>"Art.bez.: "&amp;'Kundenliste Artikel 1-25'!B29</f>
        <v>Art.bez.: </v>
      </c>
      <c r="E27" s="39" t="str">
        <f>"Art.bez.: "&amp;'Kundenliste Artikel 1-25'!B30</f>
        <v>Art.bez.: </v>
      </c>
    </row>
    <row r="28" spans="1:6" s="54" customFormat="1" ht="37.5" customHeight="1">
      <c r="A28" s="39" t="str">
        <f>"Größe:             "&amp;'Kundenliste Artikel 1-25'!C26</f>
        <v>Größe:             </v>
      </c>
      <c r="B28" s="39" t="str">
        <f>"Größe:             "&amp;'Kundenliste Artikel 1-25'!C27</f>
        <v>Größe:             </v>
      </c>
      <c r="C28" s="39" t="str">
        <f>"Größe:             "&amp;'Kundenliste Artikel 1-25'!C28</f>
        <v>Größe:             </v>
      </c>
      <c r="D28" s="39" t="str">
        <f>"Größe:             "&amp;'Kundenliste Artikel 1-25'!C29</f>
        <v>Größe:             </v>
      </c>
      <c r="E28" s="39" t="str">
        <f>"Größe:             "&amp;'Kundenliste Artikel 1-25'!C30</f>
        <v>Größe:             </v>
      </c>
      <c r="F28" s="57"/>
    </row>
    <row r="29" spans="1:6" s="54" customFormat="1" ht="37.5" customHeight="1">
      <c r="A29" s="39" t="s">
        <v>11</v>
      </c>
      <c r="B29" s="39" t="s">
        <v>11</v>
      </c>
      <c r="C29" s="39" t="s">
        <v>11</v>
      </c>
      <c r="D29" s="39" t="s">
        <v>11</v>
      </c>
      <c r="E29" s="39" t="s">
        <v>11</v>
      </c>
      <c r="F29" s="57"/>
    </row>
    <row r="30" spans="1:5" s="53" customFormat="1" ht="37.5" customHeight="1">
      <c r="A30" s="60">
        <f>IF(('Kundenliste Artikel 1-25'!D26)=0,"",('Kundenliste Artikel 1-25'!D26))</f>
      </c>
      <c r="B30" s="60">
        <f>IF(('Kundenliste Artikel 1-25'!D27)=0,"",('Kundenliste Artikel 1-25'!D27))</f>
      </c>
      <c r="C30" s="60">
        <f>IF(('Kundenliste Artikel 1-25'!D28)=0,"",('Kundenliste Artikel 1-25'!D28))</f>
      </c>
      <c r="D30" s="60">
        <f>IF(('Kundenliste Artikel 1-25'!D29)=0,"",('Kundenliste Artikel 1-25'!D29))</f>
      </c>
      <c r="E30" s="60">
        <f>IF(('Kundenliste Artikel 1-25'!D30)=0,"",('Kundenliste Artikel 1-25'!D30))</f>
      </c>
    </row>
    <row r="31" spans="1:5" s="51" customFormat="1" ht="34.5" customHeight="1">
      <c r="A31" s="29"/>
      <c r="B31" s="29"/>
      <c r="C31" s="29"/>
      <c r="D31" s="29"/>
      <c r="E31" s="29"/>
    </row>
    <row r="32" spans="1:5" s="51" customFormat="1" ht="34.5" customHeight="1">
      <c r="A32" s="30" t="s">
        <v>10</v>
      </c>
      <c r="B32" s="30" t="s">
        <v>10</v>
      </c>
      <c r="C32" s="30" t="s">
        <v>10</v>
      </c>
      <c r="D32" s="30" t="s">
        <v>10</v>
      </c>
      <c r="E32" s="30" t="s">
        <v>10</v>
      </c>
    </row>
    <row r="33" spans="1:9" s="52" customFormat="1" ht="37.5" customHeight="1">
      <c r="A33" s="32" t="str">
        <f>IF(($B$2)=0,"",($B$2))&amp;" / "&amp;21</f>
        <v> / 21</v>
      </c>
      <c r="B33" s="32" t="str">
        <f>IF(($B$2)=0,"",($B$2))&amp;" / "&amp;22</f>
        <v> / 22</v>
      </c>
      <c r="C33" s="32" t="str">
        <f>IF(($B$2)=0,"",($B$2))&amp;" / "&amp;23</f>
        <v> / 23</v>
      </c>
      <c r="D33" s="32" t="str">
        <f>IF(($B$2)=0,"",($B$2))&amp;" / "&amp;24</f>
        <v> / 24</v>
      </c>
      <c r="E33" s="32" t="str">
        <f>IF(($B$2)=0,"",($B$2))&amp;" / "&amp;25</f>
        <v> / 25</v>
      </c>
      <c r="F33" s="55"/>
      <c r="G33" s="55"/>
      <c r="H33" s="55"/>
      <c r="I33" s="55"/>
    </row>
    <row r="34" spans="1:5" s="53" customFormat="1" ht="37.5" customHeight="1">
      <c r="A34" s="39" t="str">
        <f>"Art.bez.: "&amp;'Kundenliste Artikel 1-25'!B31</f>
        <v>Art.bez.: </v>
      </c>
      <c r="B34" s="39" t="str">
        <f>"Art.bez.: "&amp;'Kundenliste Artikel 1-25'!B32</f>
        <v>Art.bez.: </v>
      </c>
      <c r="C34" s="39" t="str">
        <f>"Art.bez.: "&amp;'Kundenliste Artikel 1-25'!B33</f>
        <v>Art.bez.: </v>
      </c>
      <c r="D34" s="39" t="str">
        <f>"Art.bez.: "&amp;'Kundenliste Artikel 1-25'!B34</f>
        <v>Art.bez.: </v>
      </c>
      <c r="E34" s="39" t="str">
        <f>"Art.bez.: "&amp;'Kundenliste Artikel 1-25'!B35</f>
        <v>Art.bez.: </v>
      </c>
    </row>
    <row r="35" spans="1:6" s="54" customFormat="1" ht="37.5" customHeight="1">
      <c r="A35" s="39" t="str">
        <f>"Größe:             "&amp;'Kundenliste Artikel 1-25'!C31</f>
        <v>Größe:             </v>
      </c>
      <c r="B35" s="39" t="str">
        <f>"Größe:             "&amp;'Kundenliste Artikel 1-25'!C32</f>
        <v>Größe:             </v>
      </c>
      <c r="C35" s="39" t="str">
        <f>"Größe:             "&amp;'Kundenliste Artikel 1-25'!C33</f>
        <v>Größe:             </v>
      </c>
      <c r="D35" s="39" t="str">
        <f>"Größe:             "&amp;'Kundenliste Artikel 1-25'!C34</f>
        <v>Größe:             </v>
      </c>
      <c r="E35" s="39" t="str">
        <f>"Größe:             "&amp;'Kundenliste Artikel 1-25'!C35</f>
        <v>Größe:             </v>
      </c>
      <c r="F35" s="57"/>
    </row>
    <row r="36" spans="1:6" s="54" customFormat="1" ht="37.5" customHeight="1">
      <c r="A36" s="39" t="s">
        <v>11</v>
      </c>
      <c r="B36" s="39" t="s">
        <v>11</v>
      </c>
      <c r="C36" s="39" t="s">
        <v>11</v>
      </c>
      <c r="D36" s="39" t="s">
        <v>11</v>
      </c>
      <c r="E36" s="39" t="s">
        <v>11</v>
      </c>
      <c r="F36" s="57"/>
    </row>
    <row r="37" spans="1:5" s="53" customFormat="1" ht="37.5" customHeight="1">
      <c r="A37" s="60">
        <f>IF(('Kundenliste Artikel 1-25'!D31)=0,"",('Kundenliste Artikel 1-25'!D31))</f>
      </c>
      <c r="B37" s="60">
        <f>IF(('Kundenliste Artikel 1-25'!D32)=0,"",('Kundenliste Artikel 1-25'!D32))</f>
      </c>
      <c r="C37" s="60">
        <f>IF(('Kundenliste Artikel 1-25'!D33)=0,"",('Kundenliste Artikel 1-25'!D33))</f>
      </c>
      <c r="D37" s="60">
        <f>IF(('Kundenliste Artikel 1-25'!D34)=0,"",('Kundenliste Artikel 1-25'!D34))</f>
      </c>
      <c r="E37" s="60">
        <f>IF(('Kundenliste Artikel 1-25'!D35)=0,"",('Kundenliste Artikel 1-25'!D35))</f>
      </c>
    </row>
    <row r="38" spans="1:9" s="51" customFormat="1" ht="31.5" customHeight="1">
      <c r="A38" s="24"/>
      <c r="B38" s="24"/>
      <c r="C38" s="24"/>
      <c r="D38" s="24"/>
      <c r="E38" s="24"/>
      <c r="F38" s="35"/>
      <c r="G38" s="56"/>
      <c r="H38" s="56"/>
      <c r="I38" s="56"/>
    </row>
    <row r="39" spans="6:9" ht="31.5" customHeight="1">
      <c r="F39" s="35"/>
      <c r="G39" s="35"/>
      <c r="H39" s="35"/>
      <c r="I39" s="35"/>
    </row>
    <row r="44" spans="1:9" s="33" customFormat="1" ht="37.5" customHeight="1">
      <c r="A44" s="24"/>
      <c r="B44" s="24"/>
      <c r="C44" s="24"/>
      <c r="D44" s="24"/>
      <c r="E44" s="24"/>
      <c r="F44" s="34"/>
      <c r="G44" s="34"/>
      <c r="H44" s="34"/>
      <c r="I44" s="34"/>
    </row>
    <row r="45" spans="6:9" ht="37.5" customHeight="1">
      <c r="F45" s="35"/>
      <c r="G45" s="35"/>
      <c r="H45" s="35"/>
      <c r="I45" s="35"/>
    </row>
    <row r="46" ht="37.5" customHeight="1"/>
    <row r="47" ht="37.5" customHeight="1"/>
    <row r="50" spans="1:9" s="33" customFormat="1" ht="37.5" customHeight="1">
      <c r="A50" s="24"/>
      <c r="B50" s="24"/>
      <c r="C50" s="24"/>
      <c r="D50" s="24"/>
      <c r="E50" s="24"/>
      <c r="F50" s="34"/>
      <c r="G50" s="34"/>
      <c r="H50" s="34"/>
      <c r="I50" s="34"/>
    </row>
    <row r="51" ht="37.5" customHeight="1"/>
    <row r="52" spans="6:9" ht="37.5" customHeight="1">
      <c r="F52" s="35"/>
      <c r="G52" s="35"/>
      <c r="H52" s="35"/>
      <c r="I52" s="35"/>
    </row>
    <row r="53" ht="37.5" customHeight="1"/>
    <row r="56" spans="1:9" s="33" customFormat="1" ht="37.5" customHeight="1">
      <c r="A56" s="24"/>
      <c r="B56" s="24"/>
      <c r="C56" s="24"/>
      <c r="D56" s="24"/>
      <c r="E56" s="24"/>
      <c r="F56" s="34"/>
      <c r="G56" s="34"/>
      <c r="H56" s="34"/>
      <c r="I56" s="34"/>
    </row>
    <row r="57" ht="37.5" customHeight="1"/>
    <row r="58" ht="37.5" customHeight="1"/>
    <row r="59" spans="6:9" ht="37.5" customHeight="1">
      <c r="F59" s="35"/>
      <c r="G59" s="35"/>
      <c r="H59" s="35"/>
      <c r="I59" s="35"/>
    </row>
    <row r="60" spans="6:9" ht="31.5" customHeight="1">
      <c r="F60" s="35"/>
      <c r="G60" s="35"/>
      <c r="H60" s="35"/>
      <c r="I60" s="35"/>
    </row>
    <row r="62" spans="1:9" s="33" customFormat="1" ht="37.5" customHeight="1">
      <c r="A62" s="24"/>
      <c r="B62" s="24"/>
      <c r="C62" s="24"/>
      <c r="D62" s="24"/>
      <c r="E62" s="24"/>
      <c r="F62" s="34"/>
      <c r="G62" s="34"/>
      <c r="H62" s="34"/>
      <c r="I62" s="34"/>
    </row>
    <row r="63" ht="37.5" customHeight="1"/>
    <row r="64" ht="37.5" customHeight="1"/>
    <row r="65" ht="37.5" customHeight="1"/>
    <row r="67" spans="6:9" ht="31.5" customHeight="1">
      <c r="F67" s="35"/>
      <c r="G67" s="35"/>
      <c r="H67" s="35"/>
      <c r="I67" s="35"/>
    </row>
    <row r="68" spans="1:9" s="33" customFormat="1" ht="37.5" customHeight="1">
      <c r="A68" s="24"/>
      <c r="B68" s="24"/>
      <c r="C68" s="24"/>
      <c r="D68" s="24"/>
      <c r="E68" s="24"/>
      <c r="F68" s="34"/>
      <c r="G68" s="34"/>
      <c r="H68" s="34"/>
      <c r="I68" s="34"/>
    </row>
    <row r="69" ht="37.5" customHeight="1"/>
    <row r="70" ht="37.5" customHeight="1"/>
    <row r="71" ht="37.5" customHeight="1"/>
    <row r="73" spans="6:9" ht="31.5" customHeight="1">
      <c r="F73" s="35"/>
      <c r="G73" s="35"/>
      <c r="H73" s="35"/>
      <c r="I73" s="35"/>
    </row>
    <row r="79" spans="6:9" ht="31.5" customHeight="1">
      <c r="F79" s="35"/>
      <c r="G79" s="35"/>
      <c r="H79" s="35"/>
      <c r="I79" s="35"/>
    </row>
  </sheetData>
  <sheetProtection/>
  <mergeCells count="1">
    <mergeCell ref="E1:I1"/>
  </mergeCells>
  <printOptions horizontalCentered="1" verticalCentered="1"/>
  <pageMargins left="0.7875" right="0.7875" top="1.0527777777777778" bottom="1.0527777777777778" header="0.7875" footer="0.7875"/>
  <pageSetup firstPageNumber="1" useFirstPageNumber="1" fitToHeight="1" fitToWidth="1" horizontalDpi="300" verticalDpi="300" orientation="portrait" paperSize="9" scale="49" r:id="rId2"/>
  <headerFooter alignWithMargins="0">
    <oddHeader>&amp;C&amp;"Times New Roman,Standard"&amp;12&amp;A</oddHeader>
    <oddFooter>&amp;C&amp;"Times New Roman,Standard"&amp;12Seite &amp;P</oddFooter>
  </headerFooter>
  <rowBreaks count="1" manualBreakCount="1">
    <brk id="30" max="255" man="1"/>
  </rowBreaks>
  <colBreaks count="1" manualBreakCount="1">
    <brk id="5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tabSelected="1" zoomScale="75" zoomScaleNormal="75" zoomScaleSheetLayoutView="64" zoomScalePageLayoutView="0" workbookViewId="0" topLeftCell="A12">
      <selection activeCell="A37" sqref="A37:E37"/>
    </sheetView>
  </sheetViews>
  <sheetFormatPr defaultColWidth="11.421875" defaultRowHeight="12.75"/>
  <cols>
    <col min="1" max="5" width="33.8515625" style="0" customWidth="1"/>
    <col min="6" max="6" width="37.57421875" style="0" customWidth="1"/>
    <col min="7" max="7" width="60.421875" style="0" customWidth="1"/>
  </cols>
  <sheetData>
    <row r="1" spans="1:5" ht="30" customHeight="1">
      <c r="A1" s="25" t="s">
        <v>17</v>
      </c>
      <c r="B1" s="37"/>
      <c r="C1" s="37"/>
      <c r="D1" s="37"/>
      <c r="E1" s="37"/>
    </row>
    <row r="2" spans="1:5" ht="30" customHeight="1">
      <c r="A2" s="36" t="s">
        <v>9</v>
      </c>
      <c r="B2" s="38">
        <f>IF(('Kundenliste Artikel 1-25'!D3)=0,"",('Kundenliste Artikel 1-25'!D3))</f>
      </c>
      <c r="C2" s="37"/>
      <c r="D2" s="37"/>
      <c r="E2" s="37"/>
    </row>
    <row r="3" spans="1:5" s="24" customFormat="1" ht="34.5" customHeight="1">
      <c r="A3" s="29"/>
      <c r="B3" s="29"/>
      <c r="C3" s="29"/>
      <c r="D3" s="29"/>
      <c r="E3" s="29"/>
    </row>
    <row r="4" spans="1:6" s="20" customFormat="1" ht="34.5" customHeight="1">
      <c r="A4" s="30" t="s">
        <v>10</v>
      </c>
      <c r="B4" s="30" t="s">
        <v>10</v>
      </c>
      <c r="C4" s="30" t="s">
        <v>10</v>
      </c>
      <c r="D4" s="30" t="s">
        <v>10</v>
      </c>
      <c r="E4" s="30" t="s">
        <v>10</v>
      </c>
      <c r="F4"/>
    </row>
    <row r="5" spans="1:5" s="20" customFormat="1" ht="36.75" customHeight="1">
      <c r="A5" s="32" t="str">
        <f>IF(($B$2)=0,"",($B$2))&amp;" / "&amp;26</f>
        <v> / 26</v>
      </c>
      <c r="B5" s="32" t="str">
        <f>IF(($B$2)=0,"",($B$2))&amp;" / "&amp;27</f>
        <v> / 27</v>
      </c>
      <c r="C5" s="32" t="str">
        <f>IF(($B$2)=0,"",($B$2))&amp;" / "&amp;28</f>
        <v> / 28</v>
      </c>
      <c r="D5" s="32" t="str">
        <f>IF(($B$2)=0,"",($B$2))&amp;" / "&amp;29</f>
        <v> / 29</v>
      </c>
      <c r="E5" s="32" t="str">
        <f>IF(($B$2)=0,"",($B$2))&amp;" / "&amp;30</f>
        <v> / 30</v>
      </c>
    </row>
    <row r="6" spans="1:5" s="53" customFormat="1" ht="37.5" customHeight="1">
      <c r="A6" s="39" t="str">
        <f>"Art.bez.:  "&amp;'Kundenliste Artikel 26-50'!B2</f>
        <v>Art.bez.:  </v>
      </c>
      <c r="B6" s="39" t="str">
        <f>"Art.bez.: "&amp;'Kundenliste Artikel 26-50'!B3</f>
        <v>Art.bez.: </v>
      </c>
      <c r="C6" s="39" t="str">
        <f>"Art.bez.: "&amp;'Kundenliste Artikel 26-50'!B4</f>
        <v>Art.bez.: </v>
      </c>
      <c r="D6" s="39" t="str">
        <f>"Art.bez.: "&amp;'Kundenliste Artikel 26-50'!B5</f>
        <v>Art.bez.: </v>
      </c>
      <c r="E6" s="39" t="str">
        <f>"Art.bez.: "&amp;'Kundenliste Artikel 26-50'!B6</f>
        <v>Art.bez.: </v>
      </c>
    </row>
    <row r="7" spans="1:6" s="54" customFormat="1" ht="37.5" customHeight="1">
      <c r="A7" s="39" t="str">
        <f>"Größe:          "&amp;'Kundenliste Artikel 26-50'!C2</f>
        <v>Größe:          </v>
      </c>
      <c r="B7" s="39" t="str">
        <f>"Größe:          "&amp;'Kundenliste Artikel 26-50'!C3</f>
        <v>Größe:          </v>
      </c>
      <c r="C7" s="39" t="str">
        <f>"Größe:          "&amp;'Kundenliste Artikel 26-50'!C4</f>
        <v>Größe:          </v>
      </c>
      <c r="D7" s="39" t="str">
        <f>"Größe:          "&amp;'Kundenliste Artikel 26-50'!C5</f>
        <v>Größe:          </v>
      </c>
      <c r="E7" s="39" t="str">
        <f>"Größe:          "&amp;'Kundenliste Artikel 26-50'!C6</f>
        <v>Größe:          </v>
      </c>
      <c r="F7" s="57"/>
    </row>
    <row r="8" spans="1:6" s="54" customFormat="1" ht="37.5" customHeight="1">
      <c r="A8" s="39" t="s">
        <v>11</v>
      </c>
      <c r="B8" s="39" t="s">
        <v>11</v>
      </c>
      <c r="C8" s="39" t="s">
        <v>11</v>
      </c>
      <c r="D8" s="39" t="s">
        <v>11</v>
      </c>
      <c r="E8" s="39" t="s">
        <v>11</v>
      </c>
      <c r="F8" s="57"/>
    </row>
    <row r="9" spans="1:5" s="58" customFormat="1" ht="36.75" customHeight="1">
      <c r="A9" s="60">
        <f>IF(('Kundenliste Artikel 26-50'!D2)=0,"",('Kundenliste Artikel 26-50'!D2))</f>
      </c>
      <c r="B9" s="60">
        <f>IF(('Kundenliste Artikel 26-50'!D3)=0,"",('Kundenliste Artikel 26-50'!D3))</f>
      </c>
      <c r="C9" s="60">
        <f>IF(('Kundenliste Artikel 26-50'!D4)=0,"",('Kundenliste Artikel 26-50'!D4))</f>
      </c>
      <c r="D9" s="60">
        <f>IF(('Kundenliste Artikel 26-50'!D5)=0,"",('Kundenliste Artikel 26-50'!D5))</f>
      </c>
      <c r="E9" s="60">
        <f>IF(('Kundenliste Artikel 26-50'!D6)=0,"",('Kundenliste Artikel 26-50'!D6))</f>
      </c>
    </row>
    <row r="10" spans="1:5" s="51" customFormat="1" ht="34.5" customHeight="1">
      <c r="A10" s="29"/>
      <c r="B10" s="29"/>
      <c r="C10" s="29"/>
      <c r="D10" s="29"/>
      <c r="E10" s="29"/>
    </row>
    <row r="11" spans="1:5" s="20" customFormat="1" ht="34.5" customHeight="1">
      <c r="A11" s="30" t="s">
        <v>10</v>
      </c>
      <c r="B11" s="30" t="s">
        <v>10</v>
      </c>
      <c r="C11" s="30" t="s">
        <v>10</v>
      </c>
      <c r="D11" s="30" t="s">
        <v>10</v>
      </c>
      <c r="E11" s="30" t="s">
        <v>10</v>
      </c>
    </row>
    <row r="12" spans="1:5" s="20" customFormat="1" ht="36.75" customHeight="1">
      <c r="A12" s="32" t="str">
        <f>IF(($B$2)=0,"",($B$2))&amp;" / "&amp;31</f>
        <v> / 31</v>
      </c>
      <c r="B12" s="32" t="str">
        <f>IF(($B$2)=0,"",($B$2))&amp;" / "&amp;32</f>
        <v> / 32</v>
      </c>
      <c r="C12" s="32" t="str">
        <f>IF(($B$2)=0,"",($B$2))&amp;" / "&amp;33</f>
        <v> / 33</v>
      </c>
      <c r="D12" s="32" t="str">
        <f>IF(($B$2)=0,"",($B$2))&amp;" / "&amp;34</f>
        <v> / 34</v>
      </c>
      <c r="E12" s="32" t="str">
        <f>IF(($B$2)=0,"",($B$2))&amp;" / "&amp;35</f>
        <v> / 35</v>
      </c>
    </row>
    <row r="13" spans="1:5" s="53" customFormat="1" ht="37.5" customHeight="1">
      <c r="A13" s="39" t="str">
        <f>"Art.bez.: "&amp;'Kundenliste Artikel 26-50'!B7</f>
        <v>Art.bez.: </v>
      </c>
      <c r="B13" s="39" t="str">
        <f>"Art.bez.:  "&amp;'Kundenliste Artikel 26-50'!B8</f>
        <v>Art.bez.:  </v>
      </c>
      <c r="C13" s="39" t="str">
        <f>"Art.bez.: "&amp;'Kundenliste Artikel 26-50'!B9</f>
        <v>Art.bez.: </v>
      </c>
      <c r="D13" s="39" t="str">
        <f>"Art.bez.: "&amp;'Kundenliste Artikel 26-50'!B10</f>
        <v>Art.bez.: </v>
      </c>
      <c r="E13" s="39" t="str">
        <f>"Art.bez.:  "&amp;'Kundenliste Artikel 26-50'!B11</f>
        <v>Art.bez.:  </v>
      </c>
    </row>
    <row r="14" spans="1:6" s="54" customFormat="1" ht="37.5" customHeight="1">
      <c r="A14" s="39" t="str">
        <f>"Größe:          "&amp;'Kundenliste Artikel 26-50'!C7</f>
        <v>Größe:          </v>
      </c>
      <c r="B14" s="39" t="str">
        <f>"Größe:          "&amp;'Kundenliste Artikel 26-50'!C8</f>
        <v>Größe:          </v>
      </c>
      <c r="C14" s="39" t="str">
        <f>"Größe:          "&amp;'Kundenliste Artikel 26-50'!C9</f>
        <v>Größe:          </v>
      </c>
      <c r="D14" s="39" t="str">
        <f>"Größe:          "&amp;'Kundenliste Artikel 26-50'!C10</f>
        <v>Größe:          </v>
      </c>
      <c r="E14" s="39" t="str">
        <f>"Größe:          "&amp;'Kundenliste Artikel 26-50'!C11</f>
        <v>Größe:          </v>
      </c>
      <c r="F14" s="57"/>
    </row>
    <row r="15" spans="1:6" s="54" customFormat="1" ht="37.5" customHeight="1">
      <c r="A15" s="39" t="s">
        <v>11</v>
      </c>
      <c r="B15" s="39" t="s">
        <v>11</v>
      </c>
      <c r="C15" s="39" t="s">
        <v>11</v>
      </c>
      <c r="D15" s="39" t="s">
        <v>11</v>
      </c>
      <c r="E15" s="39" t="s">
        <v>11</v>
      </c>
      <c r="F15" s="57"/>
    </row>
    <row r="16" spans="1:5" s="58" customFormat="1" ht="36.75" customHeight="1">
      <c r="A16" s="60">
        <f>IF(('Kundenliste Artikel 26-50'!D7)=0,"",('Kundenliste Artikel 26-50'!D7))</f>
      </c>
      <c r="B16" s="60">
        <f>IF(('Kundenliste Artikel 26-50'!D8)=0,"",('Kundenliste Artikel 26-50'!D8))</f>
      </c>
      <c r="C16" s="60">
        <f>IF(('Kundenliste Artikel 26-50'!D9)=0,"",('Kundenliste Artikel 26-50'!D9))</f>
      </c>
      <c r="D16" s="60">
        <f>IF(('Kundenliste Artikel 26-50'!D10)=0,"",('Kundenliste Artikel 26-50'!D10))</f>
      </c>
      <c r="E16" s="60">
        <f>IF(('Kundenliste Artikel 26-50'!D11)=0,"",('Kundenliste Artikel 26-50'!D11))</f>
      </c>
    </row>
    <row r="17" spans="1:5" s="51" customFormat="1" ht="34.5" customHeight="1">
      <c r="A17" s="29"/>
      <c r="B17" s="29"/>
      <c r="C17" s="29"/>
      <c r="D17" s="29"/>
      <c r="E17" s="29"/>
    </row>
    <row r="18" spans="1:5" s="20" customFormat="1" ht="34.5" customHeight="1">
      <c r="A18" s="30" t="s">
        <v>10</v>
      </c>
      <c r="B18" s="30" t="s">
        <v>10</v>
      </c>
      <c r="C18" s="30" t="s">
        <v>10</v>
      </c>
      <c r="D18" s="30" t="s">
        <v>10</v>
      </c>
      <c r="E18" s="30" t="s">
        <v>10</v>
      </c>
    </row>
    <row r="19" spans="1:5" s="20" customFormat="1" ht="36.75" customHeight="1">
      <c r="A19" s="32" t="str">
        <f>IF(($B$2)=0,"",($B$2))&amp;" / "&amp;36</f>
        <v> / 36</v>
      </c>
      <c r="B19" s="32" t="str">
        <f>IF(($B$2)=0,"",($B$2))&amp;" / "&amp;37</f>
        <v> / 37</v>
      </c>
      <c r="C19" s="32" t="str">
        <f>IF(($B$2)=0,"",($B$2))&amp;" / "&amp;38</f>
        <v> / 38</v>
      </c>
      <c r="D19" s="32" t="str">
        <f>IF(($B$2)=0,"",($B$2))&amp;" / "&amp;39</f>
        <v> / 39</v>
      </c>
      <c r="E19" s="32" t="str">
        <f>IF(($B$2)=0,"",($B$2))&amp;" / "&amp;40</f>
        <v> / 40</v>
      </c>
    </row>
    <row r="20" spans="1:5" s="53" customFormat="1" ht="37.5" customHeight="1">
      <c r="A20" s="39" t="str">
        <f>"Art.bez.:  "&amp;'Kundenliste Artikel 26-50'!B12</f>
        <v>Art.bez.:  </v>
      </c>
      <c r="B20" s="39" t="str">
        <f>"Art.bez.: "&amp;'Kundenliste Artikel 26-50'!B13</f>
        <v>Art.bez.: </v>
      </c>
      <c r="C20" s="39" t="str">
        <f>"Art.bez.:  "&amp;'Kundenliste Artikel 26-50'!B14</f>
        <v>Art.bez.:  </v>
      </c>
      <c r="D20" s="39" t="str">
        <f>"Art.bez.: "&amp;'Kundenliste Artikel 26-50'!B15</f>
        <v>Art.bez.: </v>
      </c>
      <c r="E20" s="39" t="str">
        <f>"Art.bez.: "&amp;'Kundenliste Artikel 26-50'!B16</f>
        <v>Art.bez.: </v>
      </c>
    </row>
    <row r="21" spans="1:6" s="54" customFormat="1" ht="37.5" customHeight="1">
      <c r="A21" s="39" t="str">
        <f>"Größe:          "&amp;'Kundenliste Artikel 26-50'!C12</f>
        <v>Größe:          </v>
      </c>
      <c r="B21" s="39" t="str">
        <f>"Größe:          "&amp;'Kundenliste Artikel 26-50'!C13</f>
        <v>Größe:          </v>
      </c>
      <c r="C21" s="39" t="str">
        <f>"Größe:          "&amp;'Kundenliste Artikel 26-50'!C14</f>
        <v>Größe:          </v>
      </c>
      <c r="D21" s="39" t="str">
        <f>"Größe:          "&amp;'Kundenliste Artikel 26-50'!C15</f>
        <v>Größe:          </v>
      </c>
      <c r="E21" s="39" t="str">
        <f>"Größe:          "&amp;'Kundenliste Artikel 26-50'!C16</f>
        <v>Größe:          </v>
      </c>
      <c r="F21" s="57"/>
    </row>
    <row r="22" spans="1:6" s="54" customFormat="1" ht="37.5" customHeight="1">
      <c r="A22" s="39" t="s">
        <v>11</v>
      </c>
      <c r="B22" s="39" t="s">
        <v>11</v>
      </c>
      <c r="C22" s="39" t="s">
        <v>11</v>
      </c>
      <c r="D22" s="39" t="s">
        <v>11</v>
      </c>
      <c r="E22" s="39" t="s">
        <v>11</v>
      </c>
      <c r="F22" s="57"/>
    </row>
    <row r="23" spans="1:5" s="58" customFormat="1" ht="36.75" customHeight="1">
      <c r="A23" s="60">
        <f>IF(('Kundenliste Artikel 26-50'!D12)=0,"",('Kundenliste Artikel 26-50'!D12))</f>
      </c>
      <c r="B23" s="60">
        <f>IF(('Kundenliste Artikel 26-50'!D13)=0,"",('Kundenliste Artikel 26-50'!D13))</f>
      </c>
      <c r="C23" s="60">
        <f>IF(('Kundenliste Artikel 26-50'!D14)=0,"",('Kundenliste Artikel 26-50'!D14))</f>
      </c>
      <c r="D23" s="60">
        <f>IF(('Kundenliste Artikel 26-50'!D15)=0,"",('Kundenliste Artikel 26-50'!D15))</f>
      </c>
      <c r="E23" s="60">
        <f>IF(('Kundenliste Artikel 26-50'!D16)=0,"",('Kundenliste Artikel 26-50'!D16))</f>
      </c>
    </row>
    <row r="24" spans="1:5" s="51" customFormat="1" ht="34.5" customHeight="1">
      <c r="A24" s="29"/>
      <c r="B24" s="29"/>
      <c r="C24" s="29"/>
      <c r="D24" s="29"/>
      <c r="E24" s="29"/>
    </row>
    <row r="25" spans="1:5" s="20" customFormat="1" ht="34.5" customHeight="1">
      <c r="A25" s="30" t="s">
        <v>10</v>
      </c>
      <c r="B25" s="30" t="s">
        <v>10</v>
      </c>
      <c r="C25" s="30" t="s">
        <v>10</v>
      </c>
      <c r="D25" s="30" t="s">
        <v>10</v>
      </c>
      <c r="E25" s="30" t="s">
        <v>10</v>
      </c>
    </row>
    <row r="26" spans="1:5" s="20" customFormat="1" ht="36.75" customHeight="1">
      <c r="A26" s="32" t="str">
        <f>IF(($B$2)=0,"",($B$2))&amp;" / "&amp;41</f>
        <v> / 41</v>
      </c>
      <c r="B26" s="32" t="str">
        <f>IF(($B$2)=0,"",($B$2))&amp;" / "&amp;42</f>
        <v> / 42</v>
      </c>
      <c r="C26" s="32" t="str">
        <f>IF(($B$2)=0,"",($B$2))&amp;" / "&amp;43</f>
        <v> / 43</v>
      </c>
      <c r="D26" s="32" t="str">
        <f>IF(($B$2)=0,"",($B$2))&amp;" / "&amp;44</f>
        <v> / 44</v>
      </c>
      <c r="E26" s="32" t="str">
        <f>IF(($B$2)=0,"",($B$2))&amp;" / "&amp;45</f>
        <v> / 45</v>
      </c>
    </row>
    <row r="27" spans="1:5" s="53" customFormat="1" ht="37.5" customHeight="1">
      <c r="A27" s="39" t="str">
        <f>"Art.bez.: "&amp;'Kundenliste Artikel 26-50'!B17</f>
        <v>Art.bez.: </v>
      </c>
      <c r="B27" s="39" t="str">
        <f>"Art.bez.: "&amp;'Kundenliste Artikel 26-50'!B18</f>
        <v>Art.bez.: </v>
      </c>
      <c r="C27" s="39" t="str">
        <f>"Art.bez.: "&amp;'Kundenliste Artikel 26-50'!B19</f>
        <v>Art.bez.: </v>
      </c>
      <c r="D27" s="39" t="str">
        <f>"Art.bez.:  "&amp;'Kundenliste Artikel 26-50'!B20</f>
        <v>Art.bez.:  </v>
      </c>
      <c r="E27" s="39" t="str">
        <f>"Art.bez.: "&amp;'Kundenliste Artikel 26-50'!B21</f>
        <v>Art.bez.: </v>
      </c>
    </row>
    <row r="28" spans="1:6" s="54" customFormat="1" ht="37.5" customHeight="1">
      <c r="A28" s="39" t="str">
        <f>"Größe:          "&amp;'Kundenliste Artikel 26-50'!C17</f>
        <v>Größe:          </v>
      </c>
      <c r="B28" s="39" t="str">
        <f>"Größe:          "&amp;'Kundenliste Artikel 26-50'!C18</f>
        <v>Größe:          </v>
      </c>
      <c r="C28" s="39" t="str">
        <f>"Größe:          "&amp;'Kundenliste Artikel 26-50'!C19</f>
        <v>Größe:          </v>
      </c>
      <c r="D28" s="39" t="str">
        <f>"Größe:          "&amp;'Kundenliste Artikel 26-50'!C20</f>
        <v>Größe:          </v>
      </c>
      <c r="E28" s="39" t="str">
        <f>"Größe:          "&amp;'Kundenliste Artikel 26-50'!C21</f>
        <v>Größe:          </v>
      </c>
      <c r="F28" s="57"/>
    </row>
    <row r="29" spans="1:6" s="54" customFormat="1" ht="37.5" customHeight="1">
      <c r="A29" s="39" t="s">
        <v>11</v>
      </c>
      <c r="B29" s="39" t="s">
        <v>11</v>
      </c>
      <c r="C29" s="39" t="s">
        <v>11</v>
      </c>
      <c r="D29" s="39" t="s">
        <v>11</v>
      </c>
      <c r="E29" s="39" t="s">
        <v>11</v>
      </c>
      <c r="F29" s="57"/>
    </row>
    <row r="30" spans="1:5" s="58" customFormat="1" ht="36.75" customHeight="1">
      <c r="A30" s="60">
        <f>IF(('Kundenliste Artikel 26-50'!D17)=0,"",('Kundenliste Artikel 26-50'!D17))</f>
      </c>
      <c r="B30" s="60">
        <f>IF(('Kundenliste Artikel 26-50'!D18)=0,"",('Kundenliste Artikel 26-50'!D18))</f>
      </c>
      <c r="C30" s="60">
        <f>IF(('Kundenliste Artikel 26-50'!D19)=0,"",('Kundenliste Artikel 26-50'!D19))</f>
      </c>
      <c r="D30" s="60">
        <f>IF(('Kundenliste Artikel 26-50'!D20)=0,"",('Kundenliste Artikel 26-50'!D20))</f>
      </c>
      <c r="E30" s="60">
        <f>IF(('Kundenliste Artikel 26-50'!D21)=0,"",('Kundenliste Artikel 26-50'!D21))</f>
      </c>
    </row>
    <row r="31" spans="1:5" s="51" customFormat="1" ht="34.5" customHeight="1">
      <c r="A31" s="29"/>
      <c r="B31" s="29"/>
      <c r="C31" s="29"/>
      <c r="D31" s="29"/>
      <c r="E31" s="29"/>
    </row>
    <row r="32" spans="1:5" s="20" customFormat="1" ht="34.5" customHeight="1">
      <c r="A32" s="30" t="s">
        <v>10</v>
      </c>
      <c r="B32" s="30" t="s">
        <v>10</v>
      </c>
      <c r="C32" s="30" t="s">
        <v>10</v>
      </c>
      <c r="D32" s="30" t="s">
        <v>10</v>
      </c>
      <c r="E32" s="30" t="s">
        <v>10</v>
      </c>
    </row>
    <row r="33" spans="1:5" s="20" customFormat="1" ht="36.75" customHeight="1">
      <c r="A33" s="32" t="str">
        <f>IF(($B$2)=0,"",($B$2))&amp;" / "&amp;46</f>
        <v> / 46</v>
      </c>
      <c r="B33" s="32" t="str">
        <f>IF(($B$2)=0,"",($B$2))&amp;" / "&amp;47</f>
        <v> / 47</v>
      </c>
      <c r="C33" s="32" t="str">
        <f>IF(($B$2)=0,"",($B$2))&amp;" / "&amp;48</f>
        <v> / 48</v>
      </c>
      <c r="D33" s="32" t="str">
        <f>IF(($B$2)=0,"",($B$2))&amp;" / "&amp;49</f>
        <v> / 49</v>
      </c>
      <c r="E33" s="32" t="str">
        <f>IF(($B$2)=0,"",($B$2))&amp;" / "&amp;50</f>
        <v> / 50</v>
      </c>
    </row>
    <row r="34" spans="1:5" s="53" customFormat="1" ht="37.5" customHeight="1">
      <c r="A34" s="39" t="str">
        <f>"Art.bez.: "&amp;'Kundenliste Artikel 26-50'!B22</f>
        <v>Art.bez.: </v>
      </c>
      <c r="B34" s="39" t="str">
        <f>"Art.bez.: "&amp;'Kundenliste Artikel 26-50'!B23</f>
        <v>Art.bez.: </v>
      </c>
      <c r="C34" s="39" t="str">
        <f>"Art.bez.: "&amp;'Kundenliste Artikel 26-50'!B24</f>
        <v>Art.bez.: </v>
      </c>
      <c r="D34" s="39" t="str">
        <f>"Art.bez.: "&amp;'Kundenliste Artikel 26-50'!B25</f>
        <v>Art.bez.: </v>
      </c>
      <c r="E34" s="39" t="str">
        <f>"Art.bez.: "&amp;'Kundenliste Artikel 26-50'!B26</f>
        <v>Art.bez.: </v>
      </c>
    </row>
    <row r="35" spans="1:6" s="54" customFormat="1" ht="37.5" customHeight="1">
      <c r="A35" s="39" t="str">
        <f>"Größe:          "&amp;'Kundenliste Artikel 26-50'!C22</f>
        <v>Größe:          </v>
      </c>
      <c r="B35" s="39" t="str">
        <f>"Größe:          "&amp;'Kundenliste Artikel 26-50'!C23</f>
        <v>Größe:          </v>
      </c>
      <c r="C35" s="39" t="str">
        <f>"Größe:          "&amp;'Kundenliste Artikel 26-50'!C24</f>
        <v>Größe:          </v>
      </c>
      <c r="D35" s="39" t="str">
        <f>"Größe:          "&amp;'Kundenliste Artikel 26-50'!C25</f>
        <v>Größe:          </v>
      </c>
      <c r="E35" s="39" t="str">
        <f>"Größe:          "&amp;'Kundenliste Artikel 26-50'!C26</f>
        <v>Größe:          </v>
      </c>
      <c r="F35" s="57"/>
    </row>
    <row r="36" spans="1:6" s="54" customFormat="1" ht="37.5" customHeight="1">
      <c r="A36" s="39" t="s">
        <v>11</v>
      </c>
      <c r="B36" s="39" t="s">
        <v>11</v>
      </c>
      <c r="C36" s="39" t="s">
        <v>11</v>
      </c>
      <c r="D36" s="39" t="s">
        <v>11</v>
      </c>
      <c r="E36" s="39" t="s">
        <v>11</v>
      </c>
      <c r="F36" s="57"/>
    </row>
    <row r="37" spans="1:5" s="58" customFormat="1" ht="36.75" customHeight="1">
      <c r="A37" s="60">
        <f>IF(('Kundenliste Artikel 26-50'!D22)=0,"",('Kundenliste Artikel 26-50'!D22))</f>
      </c>
      <c r="B37" s="60">
        <f>IF(('Kundenliste Artikel 26-50'!D23)=0,"",('Kundenliste Artikel 26-50'!D23))</f>
      </c>
      <c r="C37" s="60">
        <f>IF(('Kundenliste Artikel 26-50'!D24)=0,"",('Kundenliste Artikel 26-50'!D24))</f>
      </c>
      <c r="D37" s="60">
        <f>IF(('Kundenliste Artikel 26-50'!D25)=0,"",('Kundenliste Artikel 26-50'!D25))</f>
      </c>
      <c r="E37" s="60">
        <f>IF(('Kundenliste Artikel 26-50'!D26)=0,"",('Kundenliste Artikel 26-50'!D26))</f>
      </c>
    </row>
  </sheetData>
  <sheetProtection/>
  <printOptions/>
  <pageMargins left="0.7875" right="0.7875" top="1.0527777777777778" bottom="1.0527777777777778" header="0.7875" footer="0.7875"/>
  <pageSetup fitToHeight="1" fitToWidth="1" horizontalDpi="300" verticalDpi="300" orientation="portrait" paperSize="9" scale="49" r:id="rId2"/>
  <headerFooter alignWithMargins="0">
    <oddHeader>&amp;C&amp;"Times New Roman,Standard"&amp;12&amp;A</oddHeader>
    <oddFooter>&amp;C&amp;"Times New Roman,Standard"&amp;12Seite &amp;P</oddFooter>
  </headerFooter>
  <rowBreaks count="2" manualBreakCount="2">
    <brk id="16" max="255" man="1"/>
    <brk id="3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Artikel und Etikettenliste</dc:title>
  <dc:subject>Kinderbörse Stein</dc:subject>
  <dc:creator>Verein Sonnenschein e.V.</dc:creator>
  <cp:keywords/>
  <dc:description/>
  <cp:lastModifiedBy>Windows-Benutzer</cp:lastModifiedBy>
  <cp:lastPrinted>2017-10-03T13:11:36Z</cp:lastPrinted>
  <dcterms:created xsi:type="dcterms:W3CDTF">2013-01-16T21:03:15Z</dcterms:created>
  <dcterms:modified xsi:type="dcterms:W3CDTF">2018-02-08T09:50:26Z</dcterms:modified>
  <cp:category/>
  <cp:version/>
  <cp:contentType/>
  <cp:contentStatus/>
</cp:coreProperties>
</file>